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5" windowWidth="19440" windowHeight="7935" activeTab="6"/>
  </bookViews>
  <sheets>
    <sheet name="D-Lead" sheetId="4" r:id="rId1"/>
    <sheet name="D-1(Movement Schedule)" sheetId="1" r:id="rId2"/>
    <sheet name="D-1.1(Additions)" sheetId="3" r:id="rId3"/>
    <sheet name="D-1.2(Depreciation)" sheetId="5" r:id="rId4"/>
    <sheet name="D-2(Capitalisation)" sheetId="6" r:id="rId5"/>
    <sheet name="D-3(Insurance adequacy)" sheetId="7" r:id="rId6"/>
    <sheet name="D-4-Impairement test" sheetId="8" r:id="rId7"/>
  </sheets>
  <calcPr calcId="125725"/>
</workbook>
</file>

<file path=xl/calcChain.xml><?xml version="1.0" encoding="utf-8"?>
<calcChain xmlns="http://schemas.openxmlformats.org/spreadsheetml/2006/main">
  <c r="E39" i="5"/>
  <c r="E38"/>
  <c r="E34"/>
  <c r="E33"/>
  <c r="E32"/>
  <c r="E31"/>
  <c r="E30"/>
  <c r="E27"/>
  <c r="E26"/>
  <c r="E25"/>
  <c r="E24"/>
  <c r="E23"/>
  <c r="E22"/>
  <c r="E18"/>
  <c r="E17"/>
  <c r="E16"/>
  <c r="E15"/>
  <c r="E12"/>
  <c r="C10" i="1"/>
  <c r="C13" s="1"/>
  <c r="F55" i="3"/>
  <c r="F10" i="1" s="1"/>
  <c r="F13" s="1"/>
  <c r="D21" i="3"/>
  <c r="D28" s="1"/>
  <c r="D10" i="1" s="1"/>
  <c r="D13" s="1"/>
  <c r="F47" i="3"/>
  <c r="F39"/>
  <c r="G16" i="1"/>
  <c r="G11"/>
  <c r="G9"/>
  <c r="E40" i="5" l="1"/>
  <c r="F17" i="1" s="1"/>
  <c r="F19" s="1"/>
  <c r="C17"/>
  <c r="D22"/>
  <c r="B12" i="7" s="1"/>
  <c r="D12" s="1"/>
  <c r="E19" i="5"/>
  <c r="D17" i="1" s="1"/>
  <c r="D19" s="1"/>
  <c r="E28" i="5"/>
  <c r="F22" i="1"/>
  <c r="E35" i="5"/>
  <c r="F49" i="3"/>
  <c r="E10" i="1" s="1"/>
  <c r="E13" s="1"/>
  <c r="G13" s="1"/>
  <c r="E17" l="1"/>
  <c r="E19" s="1"/>
  <c r="E22" s="1"/>
  <c r="B13" i="7" s="1"/>
  <c r="D13" s="1"/>
  <c r="G10" i="1"/>
  <c r="C19"/>
  <c r="C22" s="1"/>
  <c r="B11" i="7" s="1"/>
  <c r="D11" s="1"/>
  <c r="E42" i="5"/>
  <c r="G17" i="1" l="1"/>
  <c r="G19" s="1"/>
  <c r="G22" s="1"/>
  <c r="C7" i="4" s="1"/>
</calcChain>
</file>

<file path=xl/sharedStrings.xml><?xml version="1.0" encoding="utf-8"?>
<sst xmlns="http://schemas.openxmlformats.org/spreadsheetml/2006/main" count="268" uniqueCount="137">
  <si>
    <t>Buildings</t>
  </si>
  <si>
    <t>Property, plant and equipment</t>
  </si>
  <si>
    <t>Total</t>
  </si>
  <si>
    <t>Additions</t>
  </si>
  <si>
    <t>Disposals</t>
  </si>
  <si>
    <t>Cost</t>
  </si>
  <si>
    <t xml:space="preserve">Furniture &amp;fittings </t>
  </si>
  <si>
    <t>Computers,copiers &amp;faxes</t>
  </si>
  <si>
    <t>Motor vehicles</t>
  </si>
  <si>
    <t>As at 1/1/2011</t>
  </si>
  <si>
    <t>As at 31/12/2011</t>
  </si>
  <si>
    <t xml:space="preserve">Depreciation charge </t>
  </si>
  <si>
    <t>Accumulated Depreciation</t>
  </si>
  <si>
    <t>Net Book Value</t>
  </si>
  <si>
    <t>Land &amp; Buildings</t>
  </si>
  <si>
    <t>KShs</t>
  </si>
  <si>
    <t>Property, Plant &amp; Equipment</t>
  </si>
  <si>
    <t>Kshs</t>
  </si>
  <si>
    <t>D-1</t>
  </si>
  <si>
    <t>Prepared by:LC 15/1/2012</t>
  </si>
  <si>
    <t>D-Lead</t>
  </si>
  <si>
    <t>D-1.1</t>
  </si>
  <si>
    <t>D-1.2</t>
  </si>
  <si>
    <t xml:space="preserve"> Furniture,fittings,Equipments and Computers additions</t>
  </si>
  <si>
    <t xml:space="preserve">Furniture &amp; fittings </t>
  </si>
  <si>
    <t>DATE</t>
  </si>
  <si>
    <t>INV-No</t>
  </si>
  <si>
    <t>SUPPLIER</t>
  </si>
  <si>
    <t>ITEM</t>
  </si>
  <si>
    <t>Remington Furniture Palace</t>
  </si>
  <si>
    <t xml:space="preserve">15 Chairs </t>
  </si>
  <si>
    <t>5 Table &amp; 6 Desk</t>
  </si>
  <si>
    <t>Conferecy Manufactures</t>
  </si>
  <si>
    <t>Conference Table</t>
  </si>
  <si>
    <t>Cabinet Suppliers</t>
  </si>
  <si>
    <t>4 Filling Cabinets</t>
  </si>
  <si>
    <t>Reception Desk</t>
  </si>
  <si>
    <t>John Otieno</t>
  </si>
  <si>
    <t>Office Partition</t>
  </si>
  <si>
    <t>Equipment</t>
  </si>
  <si>
    <t>Calculator World</t>
  </si>
  <si>
    <t>10 Calculators</t>
  </si>
  <si>
    <t>Electrical and Other Accessories</t>
  </si>
  <si>
    <t xml:space="preserve">CCTV System </t>
  </si>
  <si>
    <t xml:space="preserve">FANS </t>
  </si>
  <si>
    <t>Spider Web Communications</t>
  </si>
  <si>
    <t>10 Telephone Head</t>
  </si>
  <si>
    <t>Air Condition</t>
  </si>
  <si>
    <t>Total Furniture, Fittings and Equipment</t>
  </si>
  <si>
    <t>Computers</t>
  </si>
  <si>
    <t xml:space="preserve">Rapid PC World </t>
  </si>
  <si>
    <t>3 Complete Computer system</t>
  </si>
  <si>
    <t>Networking</t>
  </si>
  <si>
    <t>KEY:</t>
  </si>
  <si>
    <t>P - Physically Verified</t>
  </si>
  <si>
    <t>PC - Prepared by client</t>
  </si>
  <si>
    <t xml:space="preserve">b) </t>
  </si>
  <si>
    <t>Motor Vehicles</t>
  </si>
  <si>
    <t xml:space="preserve">Make </t>
  </si>
  <si>
    <t>Reg. No.</t>
  </si>
  <si>
    <t>Rate</t>
  </si>
  <si>
    <t>Isuzu FVR</t>
  </si>
  <si>
    <t>KAP 148</t>
  </si>
  <si>
    <t>Mitsubishi Canter</t>
  </si>
  <si>
    <t>KAY 654</t>
  </si>
  <si>
    <t>Toyota Saloon</t>
  </si>
  <si>
    <t>KZZ 001</t>
  </si>
  <si>
    <t>Toyota Starlet</t>
  </si>
  <si>
    <t>KAD 222</t>
  </si>
  <si>
    <t xml:space="preserve">Total </t>
  </si>
  <si>
    <t>Work done:</t>
  </si>
  <si>
    <t>L - Verified to log book</t>
  </si>
  <si>
    <t>NL - Log book not seen</t>
  </si>
  <si>
    <t>CC-Cross Cast</t>
  </si>
  <si>
    <t>^ -  Total cast down</t>
  </si>
  <si>
    <t>FINDINGS</t>
  </si>
  <si>
    <t>The Toyota Saloon KZZ 001 was sold to Gari Nzuri Ltd for Shs 600,000 in December 2006 with a view of purchasing a pick up yet the same was not reflected in the finacials. Though the amount is not material the same has been adjusted, via JE 2 and JE 3 in the financial statements as the motor vehicle was not in existence</t>
  </si>
  <si>
    <t>Lorrries</t>
  </si>
  <si>
    <t>Saloon Cars</t>
  </si>
  <si>
    <t>c)</t>
  </si>
  <si>
    <t>Plot No.</t>
  </si>
  <si>
    <t>L.R.No.209/000</t>
  </si>
  <si>
    <t>Year of purchase</t>
  </si>
  <si>
    <t>a)</t>
  </si>
  <si>
    <t>b)</t>
  </si>
  <si>
    <t xml:space="preserve">c) </t>
  </si>
  <si>
    <t>ii)</t>
  </si>
  <si>
    <t>i)</t>
  </si>
  <si>
    <t xml:space="preserve">d) </t>
  </si>
  <si>
    <t>Tick marks defined</t>
  </si>
  <si>
    <t>∩</t>
  </si>
  <si>
    <t>Agreed to the trial balance</t>
  </si>
  <si>
    <t>Depreciation test</t>
  </si>
  <si>
    <t>Item</t>
  </si>
  <si>
    <t>Depreciation</t>
  </si>
  <si>
    <t>Total depreciation</t>
  </si>
  <si>
    <r>
      <t xml:space="preserve">Objective: </t>
    </r>
    <r>
      <rPr>
        <sz val="12"/>
        <color theme="1"/>
        <rFont val="Times New Roman"/>
        <family val="1"/>
      </rPr>
      <t>To ensure that depreciation was computed correctly</t>
    </r>
  </si>
  <si>
    <r>
      <t>Work done:</t>
    </r>
    <r>
      <rPr>
        <sz val="12"/>
        <color theme="1"/>
        <rFont val="Times New Roman"/>
        <family val="1"/>
      </rPr>
      <t xml:space="preserve"> Checked that the depreciation rates used are as per their accounting policy and recomputed the depreciation charge</t>
    </r>
  </si>
  <si>
    <t>Findings</t>
  </si>
  <si>
    <t>Recomputation test</t>
  </si>
  <si>
    <r>
      <t xml:space="preserve">Objective: </t>
    </r>
    <r>
      <rPr>
        <sz val="12"/>
        <color theme="1"/>
        <rFont val="Times New Roman"/>
        <family val="1"/>
      </rPr>
      <t>To ensure that the additions existed as 31/12/2011 and were  adequately supported</t>
    </r>
  </si>
  <si>
    <t>Obtained and checked the log books for the four vehicles and ensured that they are in the name of Mombasa Ltd</t>
  </si>
  <si>
    <t>Obtained and checked title documents of the land and ensure that they are in the name of Mombasa Ltd</t>
  </si>
  <si>
    <t>Select a sample of furnituer, fittings , equipments &amp; computers based on the set materiality levels and vouched to supporting documents</t>
  </si>
  <si>
    <t>Obtain the fixed asset register</t>
  </si>
  <si>
    <t>√</t>
  </si>
  <si>
    <t>Vouched to the title deed</t>
  </si>
  <si>
    <t>Agreed to title documents i.e. Title deed for land, log book for motor vehicle and invoices for the other</t>
  </si>
  <si>
    <t>Vouched anything above Kshs.50,000</t>
  </si>
  <si>
    <t>The log book of KAD 222 is not in name of Mombasa Ltd.This will be highlighted in the ML</t>
  </si>
  <si>
    <t>Conclusion</t>
  </si>
  <si>
    <t>The depreciation was computed correctly</t>
  </si>
  <si>
    <t>Except for the above weakness, the additions existed as 31/12/2011 and were  adequately supported</t>
  </si>
  <si>
    <t>Capitalisation policy test</t>
  </si>
  <si>
    <t>a) The company has no capitalisation policy-Management letter issue</t>
  </si>
  <si>
    <t>Except for the above, there were no items of capital nature expensed.</t>
  </si>
  <si>
    <r>
      <rPr>
        <b/>
        <sz val="11"/>
        <color theme="1"/>
        <rFont val="Calibri"/>
        <family val="2"/>
        <scheme val="minor"/>
      </rPr>
      <t>Objective:</t>
    </r>
    <r>
      <rPr>
        <sz val="11"/>
        <color theme="1"/>
        <rFont val="Calibri"/>
        <family val="2"/>
        <scheme val="minor"/>
      </rPr>
      <t xml:space="preserve"> To ensure that the company has a capitalisation policy and that the policy was complied with.</t>
    </r>
  </si>
  <si>
    <r>
      <rPr>
        <b/>
        <sz val="11"/>
        <color theme="1"/>
        <rFont val="Calibri"/>
        <family val="2"/>
        <scheme val="minor"/>
      </rPr>
      <t>Work done:</t>
    </r>
    <r>
      <rPr>
        <sz val="11"/>
        <color theme="1"/>
        <rFont val="Calibri"/>
        <family val="2"/>
        <scheme val="minor"/>
      </rPr>
      <t xml:space="preserve"> Inquired from management whether they had a capitalisation policy and checked repairs and maintenance expense schedule to check whether there are material items expensed.</t>
    </r>
  </si>
  <si>
    <t>Insurance Adequacy test</t>
  </si>
  <si>
    <t>Net Book Values</t>
  </si>
  <si>
    <t>Sum Insured</t>
  </si>
  <si>
    <t>Difference</t>
  </si>
  <si>
    <r>
      <rPr>
        <b/>
        <sz val="12"/>
        <color theme="1"/>
        <rFont val="Times New Roman"/>
        <family val="1"/>
      </rPr>
      <t>Work done:</t>
    </r>
    <r>
      <rPr>
        <sz val="12"/>
        <color theme="1"/>
        <rFont val="Times New Roman"/>
        <family val="1"/>
      </rPr>
      <t xml:space="preserve"> Obtained insurance debit notes and compared the sum insured with the net book values</t>
    </r>
  </si>
  <si>
    <r>
      <rPr>
        <b/>
        <sz val="12"/>
        <color theme="1"/>
        <rFont val="Times New Roman"/>
        <family val="1"/>
      </rPr>
      <t>Objective:</t>
    </r>
    <r>
      <rPr>
        <sz val="12"/>
        <color theme="1"/>
        <rFont val="Times New Roman"/>
        <family val="1"/>
      </rPr>
      <t xml:space="preserve"> To ensure that property, plant &amp; equipment are adequately insured</t>
    </r>
  </si>
  <si>
    <t>The property, plant &amp; equipment are adequately insured</t>
  </si>
  <si>
    <t>Reviewed by: RK 25/1/2012</t>
  </si>
  <si>
    <t>Impairment test</t>
  </si>
  <si>
    <r>
      <rPr>
        <b/>
        <sz val="12"/>
        <color theme="1"/>
        <rFont val="Times New Roman"/>
        <family val="1"/>
      </rPr>
      <t>Objective:</t>
    </r>
    <r>
      <rPr>
        <sz val="12"/>
        <color theme="1"/>
        <rFont val="Times New Roman"/>
        <family val="1"/>
      </rPr>
      <t xml:space="preserve"> To ensure that property, plant &amp; equipment are not impaired</t>
    </r>
  </si>
  <si>
    <r>
      <rPr>
        <b/>
        <sz val="12"/>
        <color theme="1"/>
        <rFont val="Times New Roman"/>
        <family val="1"/>
      </rPr>
      <t>Work done:</t>
    </r>
    <r>
      <rPr>
        <sz val="12"/>
        <color theme="1"/>
        <rFont val="Times New Roman"/>
        <family val="1"/>
      </rPr>
      <t xml:space="preserve"> Inquired from management if they are aware of any circumstances that shows that the PPE is impaired</t>
    </r>
  </si>
  <si>
    <t>The management are not aware of any such circumstatences since this is the first year of operation.</t>
  </si>
  <si>
    <t>The property, plant &amp; equipment are not impaired.</t>
  </si>
  <si>
    <t>Note:</t>
  </si>
  <si>
    <t>This is the first year of operation and the make up of the PPE is additions made in the year of Kshs.10.3 million less the depreciation charge in the year of Kshs.833,791.</t>
  </si>
  <si>
    <t>©</t>
  </si>
  <si>
    <t>Cross cast checked</t>
  </si>
  <si>
    <t>Cast checked</t>
  </si>
  <si>
    <t>ABC Ltd</t>
  </si>
</sst>
</file>

<file path=xl/styles.xml><?xml version="1.0" encoding="utf-8"?>
<styleSheet xmlns="http://schemas.openxmlformats.org/spreadsheetml/2006/main">
  <numFmts count="5">
    <numFmt numFmtId="164" formatCode="_-* #,##0.00_-;\-* #,##0.00_-;_-* &quot;-&quot;??_-;_-@_-"/>
    <numFmt numFmtId="165" formatCode="_(&quot;$&quot;\ * #,##0_);_(&quot;$&quot;\ * \(#,##0\);_(&quot;$&quot;\ * &quot;-&quot;_);_(@_)"/>
    <numFmt numFmtId="166" formatCode="0.00_)"/>
    <numFmt numFmtId="167" formatCode="0.000_)"/>
    <numFmt numFmtId="168" formatCode="_-* #,##0_-;\-* #,##0_-;_-* &quot;-&quot;??_-;_-@_-"/>
  </numFmts>
  <fonts count="23">
    <font>
      <sz val="11"/>
      <color theme="1"/>
      <name val="Calibri"/>
      <family val="2"/>
      <scheme val="minor"/>
    </font>
    <font>
      <sz val="11"/>
      <color theme="1"/>
      <name val="Calibri"/>
      <family val="2"/>
      <scheme val="minor"/>
    </font>
    <font>
      <b/>
      <sz val="11"/>
      <color theme="1"/>
      <name val="Calibri"/>
      <family val="2"/>
      <scheme val="minor"/>
    </font>
    <font>
      <sz val="10"/>
      <name val="MS Sans Serif"/>
    </font>
    <font>
      <sz val="10"/>
      <name val="Arial"/>
      <family val="2"/>
    </font>
    <font>
      <sz val="10"/>
      <name val="Arial"/>
    </font>
    <font>
      <sz val="11"/>
      <name val="Tms Rmn"/>
    </font>
    <font>
      <b/>
      <sz val="10"/>
      <name val="Times New Roman"/>
      <family val="1"/>
    </font>
    <font>
      <b/>
      <i/>
      <sz val="16"/>
      <name val="Helv"/>
    </font>
    <font>
      <sz val="12"/>
      <color theme="1"/>
      <name val="Times New Roman"/>
      <family val="1"/>
    </font>
    <font>
      <b/>
      <sz val="12"/>
      <name val="Times New Roman"/>
      <family val="1"/>
    </font>
    <font>
      <sz val="12"/>
      <name val="Times New Roman"/>
      <family val="1"/>
    </font>
    <font>
      <b/>
      <sz val="12"/>
      <color rgb="FFFF0000"/>
      <name val="Times New Roman"/>
      <family val="1"/>
    </font>
    <font>
      <b/>
      <sz val="12"/>
      <color theme="1"/>
      <name val="Times New Roman"/>
      <family val="1"/>
    </font>
    <font>
      <sz val="12"/>
      <color rgb="FFFF0000"/>
      <name val="Times New Roman"/>
      <family val="1"/>
    </font>
    <font>
      <b/>
      <sz val="12"/>
      <color indexed="10"/>
      <name val="Times New Roman"/>
      <family val="1"/>
    </font>
    <font>
      <b/>
      <u/>
      <sz val="12"/>
      <name val="Times New Roman"/>
      <family val="1"/>
    </font>
    <font>
      <b/>
      <sz val="12"/>
      <color rgb="FFFF0000"/>
      <name val="Calibri"/>
      <family val="2"/>
    </font>
    <font>
      <i/>
      <sz val="12"/>
      <color rgb="FFFF0000"/>
      <name val="Times New Roman"/>
      <family val="1"/>
    </font>
    <font>
      <b/>
      <i/>
      <sz val="12"/>
      <color rgb="FFFF0000"/>
      <name val="Times New Roman"/>
      <family val="1"/>
    </font>
    <font>
      <sz val="12"/>
      <name val="Calibri"/>
      <family val="2"/>
    </font>
    <font>
      <i/>
      <sz val="12"/>
      <name val="Times New Roman"/>
      <family val="1"/>
    </font>
    <font>
      <i/>
      <sz val="12"/>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6">
    <border>
      <left/>
      <right/>
      <top/>
      <bottom/>
      <diagonal/>
    </border>
    <border>
      <left/>
      <right/>
      <top/>
      <bottom style="double">
        <color indexed="8"/>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19">
    <xf numFmtId="0" fontId="0" fillId="0" borderId="0"/>
    <xf numFmtId="164" fontId="1" fillId="0" borderId="0" applyFont="0" applyFill="0" applyBorder="0" applyAlignment="0" applyProtection="0"/>
    <xf numFmtId="0" fontId="4" fillId="0" borderId="0" applyProtection="0">
      <protection locked="0"/>
    </xf>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167" fontId="6" fillId="0" borderId="0"/>
    <xf numFmtId="38" fontId="3" fillId="0" borderId="0" applyFont="0" applyFill="0" applyBorder="0" applyAlignment="0" applyProtection="0"/>
    <xf numFmtId="165" fontId="7" fillId="0" borderId="1" applyBorder="0"/>
    <xf numFmtId="0" fontId="5" fillId="0" borderId="0">
      <protection locked="0"/>
    </xf>
    <xf numFmtId="166" fontId="8" fillId="0" borderId="0"/>
    <xf numFmtId="0" fontId="5" fillId="0" borderId="0"/>
    <xf numFmtId="0" fontId="4" fillId="0" borderId="0"/>
    <xf numFmtId="0" fontId="4" fillId="0" borderId="0"/>
    <xf numFmtId="0" fontId="4" fillId="0" borderId="0"/>
  </cellStyleXfs>
  <cellXfs count="102">
    <xf numFmtId="0" fontId="0" fillId="0" borderId="0" xfId="0"/>
    <xf numFmtId="0" fontId="9" fillId="0" borderId="0" xfId="0" applyFont="1"/>
    <xf numFmtId="0" fontId="10" fillId="0" borderId="0" xfId="15" applyFont="1"/>
    <xf numFmtId="0" fontId="11" fillId="0" borderId="0" xfId="15" applyFont="1"/>
    <xf numFmtId="0" fontId="10" fillId="0" borderId="0" xfId="15" applyFont="1" applyAlignment="1">
      <alignment horizontal="center" wrapText="1"/>
    </xf>
    <xf numFmtId="0" fontId="10" fillId="0" borderId="0" xfId="15" applyFont="1" applyFill="1" applyAlignment="1">
      <alignment horizontal="center" wrapText="1"/>
    </xf>
    <xf numFmtId="0" fontId="10" fillId="0" borderId="0" xfId="15" applyFont="1" applyAlignment="1">
      <alignment horizontal="center"/>
    </xf>
    <xf numFmtId="0" fontId="10" fillId="0" borderId="0" xfId="15" applyFont="1" applyFill="1" applyAlignment="1">
      <alignment horizontal="center"/>
    </xf>
    <xf numFmtId="38" fontId="11" fillId="0" borderId="0" xfId="11" applyFont="1"/>
    <xf numFmtId="38" fontId="11" fillId="0" borderId="0" xfId="11" applyFont="1" applyFill="1"/>
    <xf numFmtId="37" fontId="11" fillId="0" borderId="0" xfId="15" quotePrefix="1" applyNumberFormat="1" applyFont="1" applyAlignment="1">
      <alignment horizontal="center"/>
    </xf>
    <xf numFmtId="37" fontId="11" fillId="0" borderId="0" xfId="15" applyNumberFormat="1" applyFont="1"/>
    <xf numFmtId="38" fontId="11" fillId="0" borderId="0" xfId="11" applyFont="1" applyAlignment="1">
      <alignment horizontal="center"/>
    </xf>
    <xf numFmtId="38" fontId="11" fillId="0" borderId="0" xfId="11" applyFont="1" applyBorder="1" applyAlignment="1">
      <alignment horizontal="center"/>
    </xf>
    <xf numFmtId="38" fontId="11" fillId="0" borderId="0" xfId="11" applyFont="1" applyBorder="1"/>
    <xf numFmtId="38" fontId="11" fillId="0" borderId="0" xfId="11" applyFont="1" applyFill="1" applyBorder="1"/>
    <xf numFmtId="14" fontId="9" fillId="0" borderId="0" xfId="0" applyNumberFormat="1" applyFont="1" applyAlignment="1">
      <alignment horizontal="left"/>
    </xf>
    <xf numFmtId="37" fontId="9" fillId="0" borderId="0" xfId="0" applyNumberFormat="1" applyFont="1"/>
    <xf numFmtId="37" fontId="11" fillId="0" borderId="4" xfId="15" applyNumberFormat="1" applyFont="1" applyBorder="1"/>
    <xf numFmtId="38" fontId="11" fillId="0" borderId="4" xfId="11" applyFont="1" applyBorder="1"/>
    <xf numFmtId="164" fontId="11" fillId="0" borderId="0" xfId="1" quotePrefix="1" applyFont="1" applyAlignment="1">
      <alignment horizontal="center"/>
    </xf>
    <xf numFmtId="168" fontId="11" fillId="0" borderId="0" xfId="1" applyNumberFormat="1" applyFont="1" applyBorder="1" applyAlignment="1">
      <alignment horizontal="center"/>
    </xf>
    <xf numFmtId="168" fontId="11" fillId="0" borderId="0" xfId="1" quotePrefix="1" applyNumberFormat="1" applyFont="1" applyBorder="1" applyAlignment="1">
      <alignment horizontal="center"/>
    </xf>
    <xf numFmtId="168" fontId="11" fillId="0" borderId="0" xfId="1" applyNumberFormat="1" applyFont="1" applyFill="1" applyBorder="1" applyAlignment="1">
      <alignment horizontal="center"/>
    </xf>
    <xf numFmtId="168" fontId="11" fillId="0" borderId="0" xfId="1" quotePrefix="1" applyNumberFormat="1" applyFont="1" applyAlignment="1">
      <alignment horizontal="center"/>
    </xf>
    <xf numFmtId="168" fontId="9" fillId="0" borderId="0" xfId="1" applyNumberFormat="1" applyFont="1"/>
    <xf numFmtId="37" fontId="11" fillId="0" borderId="5" xfId="15" applyNumberFormat="1" applyFont="1" applyBorder="1"/>
    <xf numFmtId="0" fontId="10" fillId="0" borderId="0" xfId="15" applyFont="1" applyBorder="1"/>
    <xf numFmtId="0" fontId="11" fillId="0" borderId="0" xfId="15" applyFont="1" applyBorder="1"/>
    <xf numFmtId="37" fontId="11" fillId="0" borderId="0" xfId="15" applyNumberFormat="1" applyFont="1" applyBorder="1"/>
    <xf numFmtId="0" fontId="9" fillId="0" borderId="0" xfId="0" applyFont="1" applyBorder="1"/>
    <xf numFmtId="37" fontId="11" fillId="0" borderId="0" xfId="11" applyNumberFormat="1" applyFont="1" applyBorder="1" applyAlignment="1">
      <alignment horizontal="center"/>
    </xf>
    <xf numFmtId="37" fontId="11" fillId="0" borderId="0" xfId="11" applyNumberFormat="1" applyFont="1" applyBorder="1"/>
    <xf numFmtId="37" fontId="11" fillId="0" borderId="0" xfId="11" applyNumberFormat="1" applyFont="1" applyFill="1" applyBorder="1"/>
    <xf numFmtId="0" fontId="2" fillId="0" borderId="0" xfId="0" applyFont="1"/>
    <xf numFmtId="0" fontId="12" fillId="0" borderId="0" xfId="0" applyFont="1"/>
    <xf numFmtId="0" fontId="9" fillId="2" borderId="0" xfId="0" applyFont="1" applyFill="1"/>
    <xf numFmtId="0" fontId="13" fillId="0" borderId="0" xfId="0" applyFont="1" applyAlignment="1">
      <alignment horizontal="center"/>
    </xf>
    <xf numFmtId="0" fontId="13" fillId="0" borderId="0" xfId="0" applyFont="1"/>
    <xf numFmtId="0" fontId="14" fillId="0" borderId="0" xfId="0" applyFont="1"/>
    <xf numFmtId="0" fontId="10" fillId="0" borderId="0" xfId="16" applyFont="1" applyBorder="1"/>
    <xf numFmtId="0" fontId="11" fillId="0" borderId="0" xfId="16" applyFont="1"/>
    <xf numFmtId="0" fontId="10" fillId="0" borderId="0" xfId="16" applyFont="1"/>
    <xf numFmtId="14" fontId="11" fillId="0" borderId="0" xfId="16" applyNumberFormat="1" applyFont="1"/>
    <xf numFmtId="37" fontId="11" fillId="0" borderId="0" xfId="16" applyNumberFormat="1" applyFont="1"/>
    <xf numFmtId="0" fontId="15" fillId="0" borderId="0" xfId="16" applyFont="1"/>
    <xf numFmtId="0" fontId="15" fillId="0" borderId="0" xfId="16" applyFont="1" applyBorder="1"/>
    <xf numFmtId="37" fontId="11" fillId="0" borderId="0" xfId="16" applyNumberFormat="1" applyFont="1" applyBorder="1"/>
    <xf numFmtId="0" fontId="11" fillId="0" borderId="0" xfId="18" applyFont="1"/>
    <xf numFmtId="0" fontId="11" fillId="0" borderId="0" xfId="18" applyFont="1" applyBorder="1" applyAlignment="1">
      <alignment horizontal="left"/>
    </xf>
    <xf numFmtId="0" fontId="11" fillId="0" borderId="0" xfId="18" applyFont="1" applyBorder="1" applyAlignment="1">
      <alignment horizontal="center"/>
    </xf>
    <xf numFmtId="0" fontId="11" fillId="0" borderId="0" xfId="18" applyFont="1" applyBorder="1"/>
    <xf numFmtId="37" fontId="11" fillId="0" borderId="0" xfId="18" applyNumberFormat="1" applyFont="1" applyBorder="1"/>
    <xf numFmtId="37" fontId="11" fillId="0" borderId="4" xfId="18" applyNumberFormat="1" applyFont="1" applyBorder="1"/>
    <xf numFmtId="37" fontId="11" fillId="0" borderId="0" xfId="18" applyNumberFormat="1" applyFont="1" applyBorder="1" applyAlignment="1">
      <alignment horizontal="center"/>
    </xf>
    <xf numFmtId="37" fontId="11" fillId="0" borderId="5" xfId="18" applyNumberFormat="1" applyFont="1" applyBorder="1"/>
    <xf numFmtId="0" fontId="10" fillId="0" borderId="0" xfId="18" applyFont="1" applyBorder="1"/>
    <xf numFmtId="0" fontId="10" fillId="0" borderId="0" xfId="18" applyFont="1"/>
    <xf numFmtId="0" fontId="16" fillId="0" borderId="0" xfId="18" applyFont="1"/>
    <xf numFmtId="37" fontId="11" fillId="0" borderId="0" xfId="18" applyNumberFormat="1" applyFont="1"/>
    <xf numFmtId="0" fontId="15" fillId="0" borderId="0" xfId="18" applyFont="1"/>
    <xf numFmtId="0" fontId="15" fillId="0" borderId="0" xfId="18" applyFont="1" applyBorder="1" applyAlignment="1">
      <alignment horizontal="left"/>
    </xf>
    <xf numFmtId="0" fontId="10" fillId="0" borderId="0" xfId="17" applyFont="1" applyAlignment="1">
      <alignment horizontal="left" wrapText="1"/>
    </xf>
    <xf numFmtId="14" fontId="11" fillId="0" borderId="0" xfId="16" applyNumberFormat="1" applyFont="1" applyAlignment="1">
      <alignment horizontal="left"/>
    </xf>
    <xf numFmtId="0" fontId="10" fillId="0" borderId="0" xfId="18" applyFont="1" applyAlignment="1">
      <alignment horizontal="center"/>
    </xf>
    <xf numFmtId="0" fontId="11" fillId="0" borderId="0" xfId="18" applyFont="1" applyAlignment="1">
      <alignment horizontal="left"/>
    </xf>
    <xf numFmtId="168" fontId="11" fillId="0" borderId="0" xfId="1" applyNumberFormat="1" applyFont="1" applyAlignment="1"/>
    <xf numFmtId="14" fontId="13" fillId="0" borderId="0" xfId="0" applyNumberFormat="1" applyFont="1" applyAlignment="1">
      <alignment horizontal="left"/>
    </xf>
    <xf numFmtId="37" fontId="17" fillId="0" borderId="0" xfId="18" applyNumberFormat="1" applyFont="1" applyBorder="1" applyAlignment="1">
      <alignment horizontal="right"/>
    </xf>
    <xf numFmtId="0" fontId="12" fillId="0" borderId="0" xfId="15" applyFont="1"/>
    <xf numFmtId="0" fontId="12" fillId="0" borderId="0" xfId="15" applyFont="1" applyBorder="1"/>
    <xf numFmtId="0" fontId="12" fillId="0" borderId="0" xfId="0" applyFont="1" applyBorder="1"/>
    <xf numFmtId="0" fontId="11" fillId="0" borderId="0" xfId="16" applyFont="1" applyFill="1"/>
    <xf numFmtId="0" fontId="9" fillId="3" borderId="0" xfId="0" applyFont="1" applyFill="1"/>
    <xf numFmtId="0" fontId="10" fillId="0" borderId="0" xfId="16" applyFont="1" applyFill="1"/>
    <xf numFmtId="0" fontId="18" fillId="0" borderId="0" xfId="0" applyFont="1" applyFill="1"/>
    <xf numFmtId="0" fontId="18" fillId="0" borderId="0" xfId="0" applyFont="1"/>
    <xf numFmtId="0" fontId="19" fillId="0" borderId="0" xfId="18" applyFont="1"/>
    <xf numFmtId="0" fontId="18" fillId="0" borderId="0" xfId="18" applyFont="1"/>
    <xf numFmtId="0" fontId="18" fillId="0" borderId="0" xfId="16" applyFont="1"/>
    <xf numFmtId="0" fontId="17" fillId="0" borderId="0" xfId="18" applyFont="1" applyAlignment="1">
      <alignment horizontal="right"/>
    </xf>
    <xf numFmtId="0" fontId="21" fillId="0" borderId="0" xfId="18" applyFont="1"/>
    <xf numFmtId="0" fontId="17" fillId="0" borderId="0" xfId="18" applyFont="1" applyAlignment="1">
      <alignment horizontal="left"/>
    </xf>
    <xf numFmtId="0" fontId="22" fillId="0" borderId="0" xfId="0" applyFont="1"/>
    <xf numFmtId="37" fontId="20" fillId="0" borderId="0" xfId="18" applyNumberFormat="1" applyFont="1" applyBorder="1" applyAlignment="1">
      <alignment horizontal="left"/>
    </xf>
    <xf numFmtId="10" fontId="9" fillId="0" borderId="0" xfId="0" applyNumberFormat="1" applyFont="1"/>
    <xf numFmtId="168" fontId="9" fillId="0" borderId="4" xfId="0" applyNumberFormat="1" applyFont="1" applyBorder="1"/>
    <xf numFmtId="9" fontId="9" fillId="0" borderId="0" xfId="0" applyNumberFormat="1" applyFont="1"/>
    <xf numFmtId="168" fontId="9" fillId="0" borderId="0" xfId="0" applyNumberFormat="1" applyFont="1" applyBorder="1"/>
    <xf numFmtId="168" fontId="9" fillId="0" borderId="5" xfId="0" applyNumberFormat="1" applyFont="1" applyBorder="1"/>
    <xf numFmtId="168" fontId="9" fillId="0" borderId="0" xfId="0" applyNumberFormat="1" applyFont="1"/>
    <xf numFmtId="0" fontId="17" fillId="0" borderId="0" xfId="0" applyFont="1"/>
    <xf numFmtId="0" fontId="17" fillId="0" borderId="0" xfId="0" applyFont="1" applyAlignment="1">
      <alignment horizontal="right"/>
    </xf>
    <xf numFmtId="0" fontId="11" fillId="0" borderId="0" xfId="16" applyFont="1" applyAlignment="1">
      <alignment horizontal="center"/>
    </xf>
    <xf numFmtId="37" fontId="11" fillId="0" borderId="2" xfId="16" applyNumberFormat="1" applyFont="1" applyBorder="1"/>
    <xf numFmtId="37" fontId="11" fillId="0" borderId="4" xfId="16" applyNumberFormat="1" applyFont="1" applyBorder="1"/>
    <xf numFmtId="37" fontId="20" fillId="0" borderId="0" xfId="18" applyNumberFormat="1" applyFont="1" applyBorder="1" applyAlignment="1">
      <alignment horizontal="right"/>
    </xf>
    <xf numFmtId="37" fontId="11" fillId="0" borderId="3" xfId="16" applyNumberFormat="1" applyFont="1" applyBorder="1"/>
    <xf numFmtId="37" fontId="11" fillId="0" borderId="5" xfId="16" applyNumberFormat="1" applyFont="1" applyBorder="1"/>
    <xf numFmtId="0" fontId="11" fillId="0" borderId="0" xfId="0" applyFont="1"/>
    <xf numFmtId="0" fontId="11" fillId="0" borderId="0" xfId="18" applyFont="1" applyAlignment="1">
      <alignment horizontal="justify" vertical="top" wrapText="1"/>
    </xf>
    <xf numFmtId="0" fontId="10" fillId="0" borderId="0" xfId="17" applyFont="1" applyAlignment="1">
      <alignment horizontal="justify" vertical="top" wrapText="1"/>
    </xf>
  </cellXfs>
  <cellStyles count="19">
    <cellStyle name="2decimal" xfId="2"/>
    <cellStyle name="Comma" xfId="1" builtinId="3"/>
    <cellStyle name="Comma  - Style1" xfId="3"/>
    <cellStyle name="Comma  - Style2" xfId="4"/>
    <cellStyle name="Comma  - Style3" xfId="5"/>
    <cellStyle name="Comma  - Style4" xfId="6"/>
    <cellStyle name="Comma  - Style5" xfId="7"/>
    <cellStyle name="Comma  - Style6" xfId="8"/>
    <cellStyle name="Comma  - Style7" xfId="9"/>
    <cellStyle name="Comma  - Style8" xfId="10"/>
    <cellStyle name="Comma [0] 2" xfId="11"/>
    <cellStyle name="Currency [0]b" xfId="12"/>
    <cellStyle name="currency(2)" xfId="13"/>
    <cellStyle name="Normal" xfId="0" builtinId="0"/>
    <cellStyle name="Normal - Style1" xfId="14"/>
    <cellStyle name="Normal 3" xfId="16"/>
    <cellStyle name="Normal 4" xfId="18"/>
    <cellStyle name="Normal_Audit 2001" xfId="15"/>
    <cellStyle name="Normal_Audit 2001 2" xfId="1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752474</xdr:colOff>
      <xdr:row>13</xdr:row>
      <xdr:rowOff>9526</xdr:rowOff>
    </xdr:from>
    <xdr:to>
      <xdr:col>3</xdr:col>
      <xdr:colOff>1114425</xdr:colOff>
      <xdr:row>14</xdr:row>
      <xdr:rowOff>57150</xdr:rowOff>
    </xdr:to>
    <xdr:sp macro="" textlink="">
      <xdr:nvSpPr>
        <xdr:cNvPr id="2" name="Rectangle 1"/>
        <xdr:cNvSpPr/>
      </xdr:nvSpPr>
      <xdr:spPr>
        <a:xfrm>
          <a:off x="3371849" y="1209676"/>
          <a:ext cx="361951" cy="247649"/>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AU" sz="1100" b="1">
              <a:solidFill>
                <a:srgbClr val="FF0000"/>
              </a:solidFill>
            </a:rPr>
            <a:t>TB</a:t>
          </a:r>
        </a:p>
      </xdr:txBody>
    </xdr:sp>
    <xdr:clientData/>
  </xdr:twoCellAnchor>
  <xdr:twoCellAnchor>
    <xdr:from>
      <xdr:col>3</xdr:col>
      <xdr:colOff>857250</xdr:colOff>
      <xdr:row>27</xdr:row>
      <xdr:rowOff>0</xdr:rowOff>
    </xdr:from>
    <xdr:to>
      <xdr:col>3</xdr:col>
      <xdr:colOff>1219201</xdr:colOff>
      <xdr:row>28</xdr:row>
      <xdr:rowOff>38099</xdr:rowOff>
    </xdr:to>
    <xdr:sp macro="" textlink="">
      <xdr:nvSpPr>
        <xdr:cNvPr id="3" name="Rectangle 2"/>
        <xdr:cNvSpPr/>
      </xdr:nvSpPr>
      <xdr:spPr>
        <a:xfrm>
          <a:off x="3476625" y="4000500"/>
          <a:ext cx="361951" cy="247649"/>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AU" sz="1100" b="1">
              <a:solidFill>
                <a:srgbClr val="FF0000"/>
              </a:solidFill>
            </a:rPr>
            <a:t>TB</a:t>
          </a:r>
        </a:p>
      </xdr:txBody>
    </xdr:sp>
    <xdr:clientData/>
  </xdr:twoCellAnchor>
  <xdr:twoCellAnchor>
    <xdr:from>
      <xdr:col>5</xdr:col>
      <xdr:colOff>0</xdr:colOff>
      <xdr:row>48</xdr:row>
      <xdr:rowOff>0</xdr:rowOff>
    </xdr:from>
    <xdr:to>
      <xdr:col>5</xdr:col>
      <xdr:colOff>361951</xdr:colOff>
      <xdr:row>49</xdr:row>
      <xdr:rowOff>38099</xdr:rowOff>
    </xdr:to>
    <xdr:sp macro="" textlink="">
      <xdr:nvSpPr>
        <xdr:cNvPr id="4" name="Rectangle 3"/>
        <xdr:cNvSpPr/>
      </xdr:nvSpPr>
      <xdr:spPr>
        <a:xfrm>
          <a:off x="6438900" y="8220075"/>
          <a:ext cx="361951" cy="247649"/>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AU" sz="1100" b="1">
              <a:solidFill>
                <a:srgbClr val="FF0000"/>
              </a:solidFill>
            </a:rPr>
            <a:t>TB</a:t>
          </a:r>
        </a:p>
      </xdr:txBody>
    </xdr:sp>
    <xdr:clientData/>
  </xdr:twoCellAnchor>
  <xdr:twoCellAnchor>
    <xdr:from>
      <xdr:col>5</xdr:col>
      <xdr:colOff>0</xdr:colOff>
      <xdr:row>54</xdr:row>
      <xdr:rowOff>0</xdr:rowOff>
    </xdr:from>
    <xdr:to>
      <xdr:col>5</xdr:col>
      <xdr:colOff>361951</xdr:colOff>
      <xdr:row>55</xdr:row>
      <xdr:rowOff>38099</xdr:rowOff>
    </xdr:to>
    <xdr:sp macro="" textlink="">
      <xdr:nvSpPr>
        <xdr:cNvPr id="5" name="Rectangle 4"/>
        <xdr:cNvSpPr/>
      </xdr:nvSpPr>
      <xdr:spPr>
        <a:xfrm>
          <a:off x="6438900" y="9439275"/>
          <a:ext cx="361951" cy="247649"/>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AU" sz="1100" b="1">
              <a:solidFill>
                <a:srgbClr val="FF0000"/>
              </a:solidFill>
            </a:rPr>
            <a:t>TB</a:t>
          </a:r>
        </a:p>
      </xdr:txBody>
    </xdr:sp>
    <xdr:clientData/>
  </xdr:twoCellAnchor>
  <xdr:twoCellAnchor>
    <xdr:from>
      <xdr:col>5</xdr:col>
      <xdr:colOff>771525</xdr:colOff>
      <xdr:row>15</xdr:row>
      <xdr:rowOff>0</xdr:rowOff>
    </xdr:from>
    <xdr:to>
      <xdr:col>6</xdr:col>
      <xdr:colOff>1</xdr:colOff>
      <xdr:row>16</xdr:row>
      <xdr:rowOff>47624</xdr:rowOff>
    </xdr:to>
    <xdr:sp macro="" textlink="">
      <xdr:nvSpPr>
        <xdr:cNvPr id="10" name="Rectangle 9"/>
        <xdr:cNvSpPr/>
      </xdr:nvSpPr>
      <xdr:spPr>
        <a:xfrm>
          <a:off x="7210425" y="3000375"/>
          <a:ext cx="361951" cy="247649"/>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AU" sz="1100" b="1">
              <a:solidFill>
                <a:srgbClr val="FF0000"/>
              </a:solidFill>
            </a:rPr>
            <a:t>TB</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12</xdr:row>
      <xdr:rowOff>0</xdr:rowOff>
    </xdr:from>
    <xdr:to>
      <xdr:col>4</xdr:col>
      <xdr:colOff>361951</xdr:colOff>
      <xdr:row>13</xdr:row>
      <xdr:rowOff>47624</xdr:rowOff>
    </xdr:to>
    <xdr:sp macro="" textlink="">
      <xdr:nvSpPr>
        <xdr:cNvPr id="2" name="Rectangle 1"/>
        <xdr:cNvSpPr/>
      </xdr:nvSpPr>
      <xdr:spPr>
        <a:xfrm>
          <a:off x="3467100" y="2400300"/>
          <a:ext cx="361951" cy="247649"/>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AU" sz="1100" b="1">
              <a:solidFill>
                <a:srgbClr val="FF0000"/>
              </a:solidFill>
            </a:rPr>
            <a:t>TB</a:t>
          </a:r>
        </a:p>
      </xdr:txBody>
    </xdr:sp>
    <xdr:clientData/>
  </xdr:twoCellAnchor>
  <xdr:twoCellAnchor>
    <xdr:from>
      <xdr:col>3</xdr:col>
      <xdr:colOff>228600</xdr:colOff>
      <xdr:row>18</xdr:row>
      <xdr:rowOff>19050</xdr:rowOff>
    </xdr:from>
    <xdr:to>
      <xdr:col>3</xdr:col>
      <xdr:colOff>590551</xdr:colOff>
      <xdr:row>19</xdr:row>
      <xdr:rowOff>66674</xdr:rowOff>
    </xdr:to>
    <xdr:sp macro="" textlink="">
      <xdr:nvSpPr>
        <xdr:cNvPr id="3" name="Rectangle 2"/>
        <xdr:cNvSpPr/>
      </xdr:nvSpPr>
      <xdr:spPr>
        <a:xfrm>
          <a:off x="3086100" y="3619500"/>
          <a:ext cx="361951" cy="247649"/>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AU" sz="1100" b="1">
              <a:solidFill>
                <a:srgbClr val="FF0000"/>
              </a:solidFill>
            </a:rPr>
            <a:t>TB</a:t>
          </a:r>
        </a:p>
      </xdr:txBody>
    </xdr:sp>
    <xdr:clientData/>
  </xdr:twoCellAnchor>
  <xdr:twoCellAnchor>
    <xdr:from>
      <xdr:col>3</xdr:col>
      <xdr:colOff>219075</xdr:colOff>
      <xdr:row>27</xdr:row>
      <xdr:rowOff>28575</xdr:rowOff>
    </xdr:from>
    <xdr:to>
      <xdr:col>3</xdr:col>
      <xdr:colOff>581026</xdr:colOff>
      <xdr:row>28</xdr:row>
      <xdr:rowOff>76199</xdr:rowOff>
    </xdr:to>
    <xdr:sp macro="" textlink="">
      <xdr:nvSpPr>
        <xdr:cNvPr id="4" name="Rectangle 3"/>
        <xdr:cNvSpPr/>
      </xdr:nvSpPr>
      <xdr:spPr>
        <a:xfrm>
          <a:off x="3076575" y="5429250"/>
          <a:ext cx="361951" cy="247649"/>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AU" sz="1100" b="1">
              <a:solidFill>
                <a:srgbClr val="FF0000"/>
              </a:solidFill>
            </a:rPr>
            <a:t>TB</a:t>
          </a:r>
        </a:p>
      </xdr:txBody>
    </xdr:sp>
    <xdr:clientData/>
  </xdr:twoCellAnchor>
  <xdr:twoCellAnchor>
    <xdr:from>
      <xdr:col>3</xdr:col>
      <xdr:colOff>238125</xdr:colOff>
      <xdr:row>33</xdr:row>
      <xdr:rowOff>190500</xdr:rowOff>
    </xdr:from>
    <xdr:to>
      <xdr:col>3</xdr:col>
      <xdr:colOff>600076</xdr:colOff>
      <xdr:row>35</xdr:row>
      <xdr:rowOff>38099</xdr:rowOff>
    </xdr:to>
    <xdr:sp macro="" textlink="">
      <xdr:nvSpPr>
        <xdr:cNvPr id="5" name="Rectangle 4"/>
        <xdr:cNvSpPr/>
      </xdr:nvSpPr>
      <xdr:spPr>
        <a:xfrm>
          <a:off x="3095625" y="6791325"/>
          <a:ext cx="361951" cy="247649"/>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AU" sz="1100" b="1">
              <a:solidFill>
                <a:srgbClr val="FF0000"/>
              </a:solidFill>
            </a:rPr>
            <a:t>TB</a:t>
          </a:r>
        </a:p>
      </xdr:txBody>
    </xdr:sp>
    <xdr:clientData/>
  </xdr:twoCellAnchor>
  <xdr:twoCellAnchor>
    <xdr:from>
      <xdr:col>3</xdr:col>
      <xdr:colOff>266700</xdr:colOff>
      <xdr:row>39</xdr:row>
      <xdr:rowOff>0</xdr:rowOff>
    </xdr:from>
    <xdr:to>
      <xdr:col>4</xdr:col>
      <xdr:colOff>19051</xdr:colOff>
      <xdr:row>40</xdr:row>
      <xdr:rowOff>47624</xdr:rowOff>
    </xdr:to>
    <xdr:sp macro="" textlink="">
      <xdr:nvSpPr>
        <xdr:cNvPr id="6" name="Rectangle 5"/>
        <xdr:cNvSpPr/>
      </xdr:nvSpPr>
      <xdr:spPr>
        <a:xfrm>
          <a:off x="3124200" y="7800975"/>
          <a:ext cx="361951" cy="247649"/>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AU" sz="1100" b="1">
              <a:solidFill>
                <a:srgbClr val="FF0000"/>
              </a:solidFill>
            </a:rPr>
            <a:t>TB</a:t>
          </a:r>
        </a:p>
      </xdr:txBody>
    </xdr:sp>
    <xdr:clientData/>
  </xdr:twoCellAnchor>
  <xdr:twoCellAnchor>
    <xdr:from>
      <xdr:col>2</xdr:col>
      <xdr:colOff>514351</xdr:colOff>
      <xdr:row>47</xdr:row>
      <xdr:rowOff>0</xdr:rowOff>
    </xdr:from>
    <xdr:to>
      <xdr:col>3</xdr:col>
      <xdr:colOff>2</xdr:colOff>
      <xdr:row>48</xdr:row>
      <xdr:rowOff>47624</xdr:rowOff>
    </xdr:to>
    <xdr:sp macro="" textlink="">
      <xdr:nvSpPr>
        <xdr:cNvPr id="7" name="Rectangle 6"/>
        <xdr:cNvSpPr/>
      </xdr:nvSpPr>
      <xdr:spPr>
        <a:xfrm>
          <a:off x="2486026" y="9420225"/>
          <a:ext cx="371476" cy="247649"/>
        </a:xfrm>
        <a:prstGeom prst="rect">
          <a:avLst/>
        </a:prstGeom>
      </xdr:spPr>
      <xdr:style>
        <a:lnRef idx="2">
          <a:schemeClr val="accent6"/>
        </a:lnRef>
        <a:fillRef idx="1">
          <a:schemeClr val="lt1"/>
        </a:fillRef>
        <a:effectRef idx="0">
          <a:schemeClr val="accent6"/>
        </a:effectRef>
        <a:fontRef idx="minor">
          <a:schemeClr val="dk1"/>
        </a:fontRef>
      </xdr:style>
      <xdr:txBody>
        <a:bodyPr rtlCol="0" anchor="ctr"/>
        <a:lstStyle/>
        <a:p>
          <a:pPr algn="ctr"/>
          <a:r>
            <a:rPr lang="en-AU" sz="1100" b="1">
              <a:solidFill>
                <a:srgbClr val="FF0000"/>
              </a:solidFill>
            </a:rPr>
            <a:t>TB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G11"/>
  <sheetViews>
    <sheetView workbookViewId="0">
      <selection activeCell="C19" sqref="C19"/>
    </sheetView>
  </sheetViews>
  <sheetFormatPr defaultRowHeight="15.75"/>
  <cols>
    <col min="1" max="1" width="29.42578125" style="1" customWidth="1"/>
    <col min="2" max="2" width="4.28515625" style="35" bestFit="1" customWidth="1"/>
    <col min="3" max="3" width="10.85546875" style="1" bestFit="1" customWidth="1"/>
    <col min="4" max="4" width="9.140625" style="1"/>
    <col min="5" max="5" width="12.42578125" style="1" bestFit="1" customWidth="1"/>
    <col min="6" max="16384" width="9.140625" style="1"/>
  </cols>
  <sheetData>
    <row r="1" spans="1:7">
      <c r="A1" s="38" t="s">
        <v>136</v>
      </c>
      <c r="E1" s="36" t="s">
        <v>19</v>
      </c>
      <c r="F1" s="36"/>
      <c r="G1" s="36"/>
    </row>
    <row r="2" spans="1:7">
      <c r="A2" s="67">
        <v>40908</v>
      </c>
      <c r="E2" s="36" t="s">
        <v>125</v>
      </c>
      <c r="F2" s="36"/>
      <c r="G2" s="36"/>
    </row>
    <row r="3" spans="1:7">
      <c r="A3" s="2" t="s">
        <v>1</v>
      </c>
    </row>
    <row r="5" spans="1:7">
      <c r="C5" s="37">
        <v>2011</v>
      </c>
    </row>
    <row r="6" spans="1:7">
      <c r="C6" s="37" t="s">
        <v>17</v>
      </c>
    </row>
    <row r="7" spans="1:7">
      <c r="A7" s="38" t="s">
        <v>16</v>
      </c>
      <c r="B7" s="35" t="s">
        <v>18</v>
      </c>
      <c r="C7" s="17">
        <f>'D-1(Movement Schedule)'!G22</f>
        <v>9424071.5500000007</v>
      </c>
    </row>
    <row r="10" spans="1:7">
      <c r="A10" s="1" t="s">
        <v>131</v>
      </c>
    </row>
    <row r="11" spans="1:7">
      <c r="A11" s="1" t="s">
        <v>132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33"/>
  <sheetViews>
    <sheetView workbookViewId="0">
      <selection activeCell="I1" sqref="I1"/>
    </sheetView>
  </sheetViews>
  <sheetFormatPr defaultRowHeight="15.75"/>
  <cols>
    <col min="1" max="1" width="27.5703125" style="1" bestFit="1" customWidth="1"/>
    <col min="2" max="2" width="6.28515625" style="35" bestFit="1" customWidth="1"/>
    <col min="3" max="3" width="18.28515625" style="1" bestFit="1" customWidth="1"/>
    <col min="4" max="4" width="15.5703125" style="1" bestFit="1" customWidth="1"/>
    <col min="5" max="5" width="12.85546875" style="1" customWidth="1"/>
    <col min="6" max="6" width="11.7109375" style="1" customWidth="1"/>
    <col min="7" max="7" width="13.140625" style="1" bestFit="1" customWidth="1"/>
    <col min="8" max="9" width="9.140625" style="1"/>
    <col min="10" max="10" width="11.28515625" style="1" bestFit="1" customWidth="1"/>
    <col min="11" max="16384" width="9.140625" style="1"/>
  </cols>
  <sheetData>
    <row r="1" spans="1:10">
      <c r="A1" s="38" t="s">
        <v>136</v>
      </c>
      <c r="F1" s="36" t="s">
        <v>19</v>
      </c>
      <c r="G1" s="36"/>
      <c r="H1" s="36"/>
    </row>
    <row r="2" spans="1:10">
      <c r="A2" s="16">
        <v>40908</v>
      </c>
      <c r="F2" s="36" t="s">
        <v>125</v>
      </c>
      <c r="G2" s="36"/>
      <c r="H2" s="36"/>
    </row>
    <row r="3" spans="1:10">
      <c r="A3" s="3" t="s">
        <v>1</v>
      </c>
    </row>
    <row r="5" spans="1:10" ht="47.25">
      <c r="A5" s="2"/>
      <c r="B5" s="69"/>
      <c r="C5" s="4" t="s">
        <v>14</v>
      </c>
      <c r="D5" s="4" t="s">
        <v>8</v>
      </c>
      <c r="E5" s="4" t="s">
        <v>6</v>
      </c>
      <c r="F5" s="5" t="s">
        <v>7</v>
      </c>
      <c r="G5" s="4" t="s">
        <v>2</v>
      </c>
    </row>
    <row r="6" spans="1:10">
      <c r="A6" s="2"/>
      <c r="B6" s="69"/>
      <c r="C6" s="6" t="s">
        <v>15</v>
      </c>
      <c r="D6" s="6" t="s">
        <v>15</v>
      </c>
      <c r="E6" s="6" t="s">
        <v>15</v>
      </c>
      <c r="F6" s="6" t="s">
        <v>15</v>
      </c>
      <c r="G6" s="6" t="s">
        <v>15</v>
      </c>
    </row>
    <row r="7" spans="1:10">
      <c r="A7" s="2"/>
      <c r="B7" s="69"/>
      <c r="C7" s="6"/>
      <c r="D7" s="6"/>
      <c r="E7" s="6"/>
      <c r="F7" s="7"/>
      <c r="G7" s="6"/>
    </row>
    <row r="8" spans="1:10">
      <c r="A8" s="2" t="s">
        <v>5</v>
      </c>
      <c r="B8" s="69"/>
      <c r="C8" s="3"/>
      <c r="D8" s="8"/>
      <c r="E8" s="8"/>
      <c r="F8" s="9"/>
      <c r="G8" s="8"/>
    </row>
    <row r="9" spans="1:10">
      <c r="A9" s="3" t="s">
        <v>9</v>
      </c>
      <c r="B9" s="69"/>
      <c r="C9" s="20">
        <v>0</v>
      </c>
      <c r="D9" s="20">
        <v>0</v>
      </c>
      <c r="E9" s="20">
        <v>0</v>
      </c>
      <c r="F9" s="20">
        <v>0</v>
      </c>
      <c r="G9" s="20">
        <f>SUM(C9:F9)</f>
        <v>0</v>
      </c>
      <c r="H9" s="91" t="s">
        <v>133</v>
      </c>
    </row>
    <row r="10" spans="1:10">
      <c r="A10" s="3" t="s">
        <v>3</v>
      </c>
      <c r="B10" s="69" t="s">
        <v>21</v>
      </c>
      <c r="C10" s="11">
        <f>'D-1.1(Additions)'!D14</f>
        <v>7500000</v>
      </c>
      <c r="D10" s="12">
        <f>'D-1.1(Additions)'!D28</f>
        <v>2326727</v>
      </c>
      <c r="E10" s="8">
        <f>'D-1.1(Additions)'!F49</f>
        <v>369892</v>
      </c>
      <c r="F10" s="9">
        <f>'D-1.1(Additions)'!F55</f>
        <v>61244</v>
      </c>
      <c r="G10" s="10">
        <f>SUM(C10:F10)</f>
        <v>10257863</v>
      </c>
      <c r="H10" s="91" t="s">
        <v>133</v>
      </c>
      <c r="J10" s="17"/>
    </row>
    <row r="11" spans="1:10">
      <c r="A11" s="3" t="s">
        <v>4</v>
      </c>
      <c r="B11" s="69"/>
      <c r="C11" s="21">
        <v>0</v>
      </c>
      <c r="D11" s="22">
        <v>0</v>
      </c>
      <c r="E11" s="21">
        <v>0</v>
      </c>
      <c r="F11" s="23">
        <v>0</v>
      </c>
      <c r="G11" s="24">
        <f t="shared" ref="G11" si="0">SUM(C11:F11)</f>
        <v>0</v>
      </c>
      <c r="H11" s="91" t="s">
        <v>133</v>
      </c>
    </row>
    <row r="12" spans="1:10">
      <c r="A12" s="3"/>
      <c r="B12" s="69"/>
      <c r="C12" s="11"/>
      <c r="D12" s="13"/>
      <c r="E12" s="14"/>
      <c r="F12" s="15"/>
      <c r="G12" s="14"/>
      <c r="H12" s="91"/>
      <c r="J12" s="17"/>
    </row>
    <row r="13" spans="1:10">
      <c r="A13" s="3" t="s">
        <v>10</v>
      </c>
      <c r="B13" s="69"/>
      <c r="C13" s="18">
        <f>C9+C10-C11</f>
        <v>7500000</v>
      </c>
      <c r="D13" s="18">
        <f>D9+D10-D11</f>
        <v>2326727</v>
      </c>
      <c r="E13" s="18">
        <f t="shared" ref="E13:F13" si="1">E9+E10-E11</f>
        <v>369892</v>
      </c>
      <c r="F13" s="18">
        <f t="shared" si="1"/>
        <v>61244</v>
      </c>
      <c r="G13" s="19">
        <f>SUM(C13:F13)</f>
        <v>10257863</v>
      </c>
      <c r="H13" s="91" t="s">
        <v>133</v>
      </c>
    </row>
    <row r="14" spans="1:10">
      <c r="A14" s="3"/>
      <c r="B14" s="69"/>
      <c r="C14" s="68" t="s">
        <v>90</v>
      </c>
      <c r="D14" s="68" t="s">
        <v>90</v>
      </c>
      <c r="E14" s="68" t="s">
        <v>90</v>
      </c>
      <c r="F14" s="68" t="s">
        <v>90</v>
      </c>
      <c r="G14" s="68" t="s">
        <v>90</v>
      </c>
    </row>
    <row r="15" spans="1:10">
      <c r="A15" s="2" t="s">
        <v>12</v>
      </c>
      <c r="B15" s="69"/>
      <c r="C15" s="11"/>
      <c r="D15" s="13"/>
      <c r="E15" s="14"/>
      <c r="F15" s="15"/>
      <c r="G15" s="14"/>
    </row>
    <row r="16" spans="1:10">
      <c r="A16" s="3" t="s">
        <v>9</v>
      </c>
      <c r="B16" s="69"/>
      <c r="C16" s="20">
        <v>0</v>
      </c>
      <c r="D16" s="20">
        <v>0</v>
      </c>
      <c r="E16" s="20">
        <v>0</v>
      </c>
      <c r="F16" s="20">
        <v>0</v>
      </c>
      <c r="G16" s="20">
        <f>SUM(C16:F16)</f>
        <v>0</v>
      </c>
      <c r="H16" s="91" t="s">
        <v>133</v>
      </c>
    </row>
    <row r="17" spans="1:8">
      <c r="A17" s="3" t="s">
        <v>11</v>
      </c>
      <c r="B17" s="69" t="s">
        <v>22</v>
      </c>
      <c r="C17" s="11">
        <f>'D-1.2(Depreciation)'!E12</f>
        <v>187500</v>
      </c>
      <c r="D17" s="13">
        <f>'D-1.2(Depreciation)'!E19</f>
        <v>581681.75</v>
      </c>
      <c r="E17" s="14">
        <f>'D-1.2(Depreciation)'!E28+'D-1.2(Depreciation)'!E35</f>
        <v>46236.5</v>
      </c>
      <c r="F17" s="15">
        <f>'D-1.2(Depreciation)'!E40</f>
        <v>18373.2</v>
      </c>
      <c r="G17" s="20">
        <f>SUM(C17:F17)</f>
        <v>833791.45</v>
      </c>
      <c r="H17" s="91" t="s">
        <v>133</v>
      </c>
    </row>
    <row r="18" spans="1:8">
      <c r="A18" s="3"/>
      <c r="B18" s="69"/>
      <c r="C18" s="11"/>
      <c r="D18" s="13"/>
      <c r="E18" s="14"/>
      <c r="F18" s="15"/>
      <c r="G18" s="14"/>
    </row>
    <row r="19" spans="1:8">
      <c r="A19" s="3" t="s">
        <v>10</v>
      </c>
      <c r="B19" s="69"/>
      <c r="C19" s="18">
        <f>SUM(C16:C18)</f>
        <v>187500</v>
      </c>
      <c r="D19" s="18">
        <f t="shared" ref="D19:G19" si="2">SUM(D16:D18)</f>
        <v>581681.75</v>
      </c>
      <c r="E19" s="18">
        <f t="shared" si="2"/>
        <v>46236.5</v>
      </c>
      <c r="F19" s="18">
        <f t="shared" si="2"/>
        <v>18373.2</v>
      </c>
      <c r="G19" s="18">
        <f t="shared" si="2"/>
        <v>833791.45</v>
      </c>
      <c r="H19" s="35" t="s">
        <v>20</v>
      </c>
    </row>
    <row r="20" spans="1:8">
      <c r="A20" s="3"/>
      <c r="B20" s="69"/>
      <c r="C20" s="68" t="s">
        <v>90</v>
      </c>
      <c r="D20" s="68" t="s">
        <v>90</v>
      </c>
      <c r="E20" s="68" t="s">
        <v>90</v>
      </c>
      <c r="F20" s="68" t="s">
        <v>90</v>
      </c>
      <c r="G20" s="68" t="s">
        <v>90</v>
      </c>
    </row>
    <row r="21" spans="1:8">
      <c r="A21" s="2" t="s">
        <v>13</v>
      </c>
      <c r="B21" s="69"/>
      <c r="C21" s="11"/>
      <c r="D21" s="13"/>
      <c r="E21" s="14"/>
      <c r="F21" s="15"/>
      <c r="G21" s="14"/>
    </row>
    <row r="22" spans="1:8" ht="16.5" thickBot="1">
      <c r="A22" s="3" t="s">
        <v>10</v>
      </c>
      <c r="B22" s="69"/>
      <c r="C22" s="26">
        <f>C13-C19</f>
        <v>7312500</v>
      </c>
      <c r="D22" s="26">
        <f t="shared" ref="D22:G22" si="3">D13-D19</f>
        <v>1745045.25</v>
      </c>
      <c r="E22" s="26">
        <f t="shared" si="3"/>
        <v>323655.5</v>
      </c>
      <c r="F22" s="26">
        <f t="shared" si="3"/>
        <v>42870.8</v>
      </c>
      <c r="G22" s="26">
        <f t="shared" si="3"/>
        <v>9424071.5500000007</v>
      </c>
      <c r="H22" s="35" t="s">
        <v>20</v>
      </c>
    </row>
    <row r="23" spans="1:8" ht="16.5" thickTop="1">
      <c r="A23" s="2"/>
      <c r="B23" s="69"/>
      <c r="C23" s="68" t="s">
        <v>90</v>
      </c>
      <c r="D23" s="68" t="s">
        <v>90</v>
      </c>
      <c r="E23" s="68" t="s">
        <v>90</v>
      </c>
      <c r="F23" s="68" t="s">
        <v>90</v>
      </c>
      <c r="G23" s="68" t="s">
        <v>90</v>
      </c>
    </row>
    <row r="24" spans="1:8">
      <c r="A24" s="2"/>
      <c r="B24" s="69"/>
      <c r="C24" s="11"/>
      <c r="D24" s="13"/>
      <c r="E24" s="14"/>
      <c r="F24" s="15"/>
      <c r="G24" s="14"/>
    </row>
    <row r="25" spans="1:8">
      <c r="A25" s="2"/>
      <c r="B25" s="69"/>
      <c r="C25" s="11"/>
      <c r="D25" s="13"/>
      <c r="E25" s="14"/>
      <c r="F25" s="15"/>
      <c r="G25" s="14"/>
    </row>
    <row r="26" spans="1:8" s="30" customFormat="1">
      <c r="A26" s="27"/>
      <c r="B26" s="68" t="s">
        <v>90</v>
      </c>
      <c r="C26" s="29" t="s">
        <v>135</v>
      </c>
      <c r="D26" s="13"/>
      <c r="E26" s="14"/>
      <c r="F26" s="15"/>
      <c r="G26" s="14"/>
    </row>
    <row r="27" spans="1:8" s="30" customFormat="1">
      <c r="A27" s="27"/>
      <c r="B27" s="92" t="s">
        <v>133</v>
      </c>
      <c r="C27" s="29" t="s">
        <v>134</v>
      </c>
      <c r="D27" s="13"/>
      <c r="E27" s="14"/>
      <c r="F27" s="15"/>
      <c r="G27" s="14"/>
    </row>
    <row r="28" spans="1:8" s="30" customFormat="1">
      <c r="A28" s="28"/>
      <c r="B28" s="70"/>
      <c r="C28" s="29"/>
      <c r="D28" s="13"/>
      <c r="E28" s="14"/>
      <c r="F28" s="15"/>
      <c r="G28" s="14"/>
    </row>
    <row r="29" spans="1:8" s="30" customFormat="1">
      <c r="A29" s="28"/>
      <c r="B29" s="70"/>
      <c r="C29" s="29"/>
      <c r="D29" s="31"/>
      <c r="E29" s="32"/>
      <c r="F29" s="33"/>
      <c r="G29" s="32"/>
    </row>
    <row r="30" spans="1:8" s="30" customFormat="1">
      <c r="A30" s="28"/>
      <c r="B30" s="70"/>
      <c r="C30" s="29"/>
      <c r="D30" s="13"/>
      <c r="E30" s="14"/>
      <c r="F30" s="15"/>
      <c r="G30" s="14"/>
    </row>
    <row r="31" spans="1:8" s="30" customFormat="1">
      <c r="A31" s="28"/>
      <c r="B31" s="70"/>
      <c r="C31" s="29"/>
      <c r="D31" s="13"/>
      <c r="E31" s="14"/>
      <c r="F31" s="15"/>
      <c r="G31" s="14"/>
    </row>
    <row r="32" spans="1:8" s="30" customFormat="1">
      <c r="B32" s="71"/>
    </row>
    <row r="33" spans="2:2" s="30" customFormat="1">
      <c r="B33" s="7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H88"/>
  <sheetViews>
    <sheetView workbookViewId="0">
      <selection activeCell="E1" sqref="E1"/>
    </sheetView>
  </sheetViews>
  <sheetFormatPr defaultRowHeight="15.75"/>
  <cols>
    <col min="1" max="1" width="3.42578125" style="1" bestFit="1" customWidth="1"/>
    <col min="2" max="2" width="18.5703125" style="1" customWidth="1"/>
    <col min="3" max="3" width="17.28515625" style="1" customWidth="1"/>
    <col min="4" max="4" width="29.85546875" style="1" bestFit="1" customWidth="1"/>
    <col min="5" max="5" width="27.42578125" style="1" bestFit="1" customWidth="1"/>
    <col min="6" max="6" width="17" style="76" customWidth="1"/>
    <col min="7" max="7" width="8.85546875" style="1" bestFit="1" customWidth="1"/>
    <col min="8" max="16384" width="9.140625" style="1"/>
  </cols>
  <sheetData>
    <row r="1" spans="1:7">
      <c r="B1" s="38" t="s">
        <v>136</v>
      </c>
      <c r="E1" s="73" t="s">
        <v>19</v>
      </c>
      <c r="F1" s="75"/>
    </row>
    <row r="2" spans="1:7">
      <c r="B2" s="67">
        <v>40908</v>
      </c>
      <c r="E2" s="73" t="s">
        <v>125</v>
      </c>
      <c r="F2" s="75"/>
    </row>
    <row r="3" spans="1:7">
      <c r="B3" s="38" t="s">
        <v>3</v>
      </c>
    </row>
    <row r="4" spans="1:7">
      <c r="B4" s="38"/>
    </row>
    <row r="5" spans="1:7">
      <c r="B5" s="38" t="s">
        <v>100</v>
      </c>
    </row>
    <row r="6" spans="1:7">
      <c r="B6" s="38"/>
    </row>
    <row r="7" spans="1:7">
      <c r="B7" s="38" t="s">
        <v>70</v>
      </c>
      <c r="C7" s="1" t="s">
        <v>104</v>
      </c>
    </row>
    <row r="8" spans="1:7">
      <c r="B8" s="38"/>
      <c r="C8" s="1" t="s">
        <v>102</v>
      </c>
    </row>
    <row r="9" spans="1:7">
      <c r="B9" s="38"/>
      <c r="C9" s="1" t="s">
        <v>101</v>
      </c>
    </row>
    <row r="10" spans="1:7">
      <c r="B10" s="38"/>
      <c r="C10" s="1" t="s">
        <v>103</v>
      </c>
    </row>
    <row r="12" spans="1:7" s="38" customFormat="1">
      <c r="A12" s="38" t="s">
        <v>83</v>
      </c>
      <c r="B12" s="57" t="s">
        <v>14</v>
      </c>
      <c r="C12" s="56"/>
      <c r="E12" s="57"/>
      <c r="F12" s="77"/>
      <c r="G12" s="57"/>
    </row>
    <row r="13" spans="1:7">
      <c r="B13" s="57" t="s">
        <v>80</v>
      </c>
      <c r="C13" s="57" t="s">
        <v>82</v>
      </c>
      <c r="D13" s="64" t="s">
        <v>17</v>
      </c>
      <c r="E13" s="48"/>
      <c r="F13" s="1"/>
      <c r="G13" s="39" t="s">
        <v>89</v>
      </c>
    </row>
    <row r="14" spans="1:7">
      <c r="B14" s="48" t="s">
        <v>81</v>
      </c>
      <c r="C14" s="65">
        <v>2006</v>
      </c>
      <c r="D14" s="66">
        <v>7500000</v>
      </c>
      <c r="E14" s="45" t="s">
        <v>18</v>
      </c>
      <c r="F14" s="80" t="s">
        <v>105</v>
      </c>
      <c r="G14" s="1" t="s">
        <v>107</v>
      </c>
    </row>
    <row r="15" spans="1:7">
      <c r="B15" s="48"/>
      <c r="C15" s="51"/>
      <c r="D15" s="80" t="s">
        <v>105</v>
      </c>
      <c r="E15" s="81" t="s">
        <v>106</v>
      </c>
      <c r="F15" s="68" t="s">
        <v>90</v>
      </c>
      <c r="G15" s="41" t="s">
        <v>135</v>
      </c>
    </row>
    <row r="16" spans="1:7">
      <c r="A16" s="38" t="s">
        <v>56</v>
      </c>
      <c r="B16" s="57" t="s">
        <v>57</v>
      </c>
      <c r="C16" s="51"/>
      <c r="D16" s="57"/>
      <c r="E16" s="48"/>
      <c r="F16" s="78"/>
      <c r="G16" s="48" t="s">
        <v>91</v>
      </c>
    </row>
    <row r="17" spans="1:7">
      <c r="A17" s="41"/>
      <c r="B17" s="49" t="s">
        <v>58</v>
      </c>
      <c r="C17" s="49" t="s">
        <v>59</v>
      </c>
      <c r="D17" s="50"/>
      <c r="E17" s="50"/>
      <c r="F17" s="78"/>
      <c r="G17" s="48"/>
    </row>
    <row r="18" spans="1:7">
      <c r="A18" s="41"/>
      <c r="B18" s="51" t="s">
        <v>77</v>
      </c>
      <c r="C18" s="51"/>
      <c r="D18" s="51"/>
      <c r="E18" s="51"/>
    </row>
    <row r="19" spans="1:7">
      <c r="A19" s="41"/>
      <c r="B19" s="51" t="s">
        <v>61</v>
      </c>
      <c r="C19" s="51" t="s">
        <v>62</v>
      </c>
      <c r="D19" s="52">
        <v>1000000</v>
      </c>
      <c r="E19" s="82" t="s">
        <v>105</v>
      </c>
    </row>
    <row r="20" spans="1:7">
      <c r="A20" s="41"/>
      <c r="B20" s="51" t="s">
        <v>63</v>
      </c>
      <c r="C20" s="51" t="s">
        <v>64</v>
      </c>
      <c r="D20" s="52">
        <v>700000</v>
      </c>
      <c r="E20" s="82" t="s">
        <v>105</v>
      </c>
    </row>
    <row r="21" spans="1:7">
      <c r="A21" s="41"/>
      <c r="B21" s="51"/>
      <c r="C21" s="51"/>
      <c r="D21" s="53">
        <f>SUM(D19:D20)</f>
        <v>1700000</v>
      </c>
      <c r="E21" s="52"/>
    </row>
    <row r="22" spans="1:7">
      <c r="A22" s="41"/>
      <c r="B22" s="51"/>
      <c r="C22" s="51"/>
      <c r="D22" s="68" t="s">
        <v>90</v>
      </c>
      <c r="E22" s="54"/>
    </row>
    <row r="23" spans="1:7">
      <c r="A23" s="41"/>
      <c r="B23" s="51" t="s">
        <v>78</v>
      </c>
      <c r="C23" s="51"/>
      <c r="D23" s="51"/>
      <c r="E23" s="51"/>
    </row>
    <row r="24" spans="1:7">
      <c r="A24" s="41"/>
      <c r="B24" s="51" t="s">
        <v>65</v>
      </c>
      <c r="C24" s="51" t="s">
        <v>66</v>
      </c>
      <c r="D24" s="52">
        <v>526727</v>
      </c>
      <c r="E24" s="82" t="s">
        <v>105</v>
      </c>
    </row>
    <row r="25" spans="1:7">
      <c r="A25" s="41"/>
      <c r="B25" s="51" t="s">
        <v>67</v>
      </c>
      <c r="C25" s="51" t="s">
        <v>68</v>
      </c>
      <c r="D25" s="52">
        <v>100000</v>
      </c>
      <c r="E25" s="82" t="s">
        <v>105</v>
      </c>
    </row>
    <row r="26" spans="1:7">
      <c r="A26" s="41"/>
      <c r="B26" s="51"/>
      <c r="C26" s="51"/>
      <c r="D26" s="53">
        <v>626727</v>
      </c>
      <c r="E26" s="52"/>
    </row>
    <row r="27" spans="1:7">
      <c r="A27" s="41"/>
      <c r="B27" s="51"/>
      <c r="C27" s="51"/>
      <c r="D27" s="68" t="s">
        <v>90</v>
      </c>
      <c r="E27" s="50"/>
    </row>
    <row r="28" spans="1:7" ht="16.5" thickBot="1">
      <c r="B28" s="51" t="s">
        <v>69</v>
      </c>
      <c r="C28" s="51"/>
      <c r="D28" s="55">
        <f>D21+D26</f>
        <v>2326727</v>
      </c>
      <c r="E28" s="45" t="s">
        <v>18</v>
      </c>
    </row>
    <row r="29" spans="1:7" ht="16.5" thickTop="1">
      <c r="D29" s="68" t="s">
        <v>90</v>
      </c>
    </row>
    <row r="30" spans="1:7">
      <c r="A30" s="1" t="s">
        <v>85</v>
      </c>
      <c r="B30" s="38" t="s">
        <v>23</v>
      </c>
      <c r="D30" s="68"/>
    </row>
    <row r="31" spans="1:7">
      <c r="A31" s="42" t="s">
        <v>87</v>
      </c>
      <c r="B31" s="101" t="s">
        <v>24</v>
      </c>
      <c r="C31" s="101"/>
      <c r="D31" s="101"/>
      <c r="E31" s="101"/>
      <c r="F31" s="79"/>
      <c r="G31" s="41"/>
    </row>
    <row r="32" spans="1:7">
      <c r="A32" s="41"/>
      <c r="B32" s="62" t="s">
        <v>25</v>
      </c>
      <c r="C32" s="42" t="s">
        <v>26</v>
      </c>
      <c r="D32" s="42" t="s">
        <v>27</v>
      </c>
      <c r="E32" s="42" t="s">
        <v>28</v>
      </c>
      <c r="F32" s="93" t="s">
        <v>17</v>
      </c>
      <c r="G32" s="41"/>
    </row>
    <row r="33" spans="1:8">
      <c r="A33" s="41"/>
      <c r="B33" s="63">
        <v>40544</v>
      </c>
      <c r="C33" s="41">
        <v>144</v>
      </c>
      <c r="D33" s="41" t="s">
        <v>29</v>
      </c>
      <c r="E33" s="41" t="s">
        <v>30</v>
      </c>
      <c r="F33" s="44">
        <v>45000</v>
      </c>
      <c r="G33" s="45"/>
    </row>
    <row r="34" spans="1:8">
      <c r="A34" s="41"/>
      <c r="B34" s="63">
        <v>40544</v>
      </c>
      <c r="C34" s="41">
        <v>145</v>
      </c>
      <c r="D34" s="41" t="s">
        <v>29</v>
      </c>
      <c r="E34" s="41" t="s">
        <v>31</v>
      </c>
      <c r="F34" s="44">
        <v>40000</v>
      </c>
      <c r="G34" s="45"/>
    </row>
    <row r="35" spans="1:8">
      <c r="A35" s="41"/>
      <c r="B35" s="63">
        <v>40544</v>
      </c>
      <c r="C35" s="41">
        <v>890</v>
      </c>
      <c r="D35" s="41" t="s">
        <v>32</v>
      </c>
      <c r="E35" s="41" t="s">
        <v>33</v>
      </c>
      <c r="F35" s="44">
        <v>5000</v>
      </c>
      <c r="G35" s="45"/>
      <c r="H35" s="83" t="s">
        <v>108</v>
      </c>
    </row>
    <row r="36" spans="1:8">
      <c r="A36" s="41"/>
      <c r="B36" s="63">
        <v>40544</v>
      </c>
      <c r="C36" s="41">
        <v>657</v>
      </c>
      <c r="D36" s="41" t="s">
        <v>34</v>
      </c>
      <c r="E36" s="41" t="s">
        <v>35</v>
      </c>
      <c r="F36" s="44">
        <v>30000</v>
      </c>
      <c r="G36" s="45"/>
    </row>
    <row r="37" spans="1:8">
      <c r="A37" s="41"/>
      <c r="B37" s="63">
        <v>40544</v>
      </c>
      <c r="C37" s="41">
        <v>167</v>
      </c>
      <c r="D37" s="41" t="s">
        <v>29</v>
      </c>
      <c r="E37" s="41" t="s">
        <v>36</v>
      </c>
      <c r="F37" s="44">
        <v>25000</v>
      </c>
      <c r="G37" s="45"/>
    </row>
    <row r="38" spans="1:8">
      <c r="A38" s="41"/>
      <c r="B38" s="63">
        <v>40544</v>
      </c>
      <c r="C38" s="41">
        <v>568</v>
      </c>
      <c r="D38" s="41" t="s">
        <v>37</v>
      </c>
      <c r="E38" s="41" t="s">
        <v>38</v>
      </c>
      <c r="F38" s="94">
        <v>52343</v>
      </c>
      <c r="G38" s="82" t="s">
        <v>105</v>
      </c>
    </row>
    <row r="39" spans="1:8">
      <c r="A39" s="41"/>
      <c r="B39" s="43"/>
      <c r="C39" s="41"/>
      <c r="D39" s="41"/>
      <c r="E39" s="41"/>
      <c r="F39" s="95">
        <f>SUM(F33:F38)</f>
        <v>197343</v>
      </c>
      <c r="G39" s="45"/>
    </row>
    <row r="40" spans="1:8">
      <c r="A40" s="42" t="s">
        <v>86</v>
      </c>
      <c r="B40" s="101" t="s">
        <v>39</v>
      </c>
      <c r="C40" s="101"/>
      <c r="D40" s="101"/>
      <c r="E40" s="101"/>
      <c r="F40" s="96" t="s">
        <v>90</v>
      </c>
      <c r="G40" s="45"/>
    </row>
    <row r="41" spans="1:8">
      <c r="A41" s="41"/>
      <c r="B41" s="62" t="s">
        <v>25</v>
      </c>
      <c r="C41" s="42" t="s">
        <v>26</v>
      </c>
      <c r="D41" s="42" t="s">
        <v>27</v>
      </c>
      <c r="E41" s="42" t="s">
        <v>28</v>
      </c>
      <c r="F41" s="93" t="s">
        <v>17</v>
      </c>
      <c r="G41" s="45"/>
    </row>
    <row r="42" spans="1:8">
      <c r="A42" s="41"/>
      <c r="B42" s="63">
        <v>40544</v>
      </c>
      <c r="C42" s="41">
        <v>78</v>
      </c>
      <c r="D42" s="41" t="s">
        <v>40</v>
      </c>
      <c r="E42" s="41" t="s">
        <v>41</v>
      </c>
      <c r="F42" s="44">
        <v>10000</v>
      </c>
      <c r="G42" s="45"/>
    </row>
    <row r="43" spans="1:8">
      <c r="A43" s="41"/>
      <c r="B43" s="63">
        <v>40544</v>
      </c>
      <c r="C43" s="41">
        <v>1000</v>
      </c>
      <c r="D43" s="41" t="s">
        <v>42</v>
      </c>
      <c r="E43" s="41" t="s">
        <v>43</v>
      </c>
      <c r="F43" s="44">
        <v>25000</v>
      </c>
      <c r="G43" s="45"/>
    </row>
    <row r="44" spans="1:8">
      <c r="A44" s="41"/>
      <c r="B44" s="63">
        <v>40544</v>
      </c>
      <c r="C44" s="41">
        <v>1500</v>
      </c>
      <c r="D44" s="41" t="s">
        <v>42</v>
      </c>
      <c r="E44" s="41" t="s">
        <v>44</v>
      </c>
      <c r="F44" s="44">
        <v>40000</v>
      </c>
      <c r="G44" s="45"/>
    </row>
    <row r="45" spans="1:8">
      <c r="A45" s="41"/>
      <c r="B45" s="63">
        <v>40544</v>
      </c>
      <c r="C45" s="41">
        <v>657</v>
      </c>
      <c r="D45" s="41" t="s">
        <v>45</v>
      </c>
      <c r="E45" s="41" t="s">
        <v>46</v>
      </c>
      <c r="F45" s="44">
        <v>31000</v>
      </c>
      <c r="G45" s="45"/>
    </row>
    <row r="46" spans="1:8">
      <c r="A46" s="41"/>
      <c r="B46" s="63">
        <v>40544</v>
      </c>
      <c r="C46" s="41">
        <v>789</v>
      </c>
      <c r="D46" s="41" t="s">
        <v>45</v>
      </c>
      <c r="E46" s="41" t="s">
        <v>47</v>
      </c>
      <c r="F46" s="94">
        <v>66549</v>
      </c>
      <c r="G46" s="82" t="s">
        <v>105</v>
      </c>
    </row>
    <row r="47" spans="1:8">
      <c r="A47" s="41"/>
      <c r="B47" s="41"/>
      <c r="C47" s="41"/>
      <c r="D47" s="41"/>
      <c r="E47" s="41"/>
      <c r="F47" s="95">
        <f>SUM(F42:F46)</f>
        <v>172549</v>
      </c>
      <c r="G47" s="45"/>
    </row>
    <row r="48" spans="1:8">
      <c r="A48" s="41"/>
      <c r="B48" s="41"/>
      <c r="C48" s="41"/>
      <c r="D48" s="41"/>
      <c r="E48" s="41"/>
      <c r="F48" s="96" t="s">
        <v>90</v>
      </c>
      <c r="G48" s="41"/>
    </row>
    <row r="49" spans="1:7" ht="16.5" thickBot="1">
      <c r="A49" s="41"/>
      <c r="B49" s="42" t="s">
        <v>48</v>
      </c>
      <c r="C49" s="41"/>
      <c r="D49" s="41"/>
      <c r="E49" s="41"/>
      <c r="F49" s="97">
        <f>F47+F39</f>
        <v>369892</v>
      </c>
      <c r="G49" s="45" t="s">
        <v>18</v>
      </c>
    </row>
    <row r="50" spans="1:7" ht="16.5" thickTop="1">
      <c r="A50" s="41"/>
      <c r="B50" s="41"/>
      <c r="C50" s="41"/>
      <c r="D50" s="41"/>
      <c r="E50" s="41"/>
      <c r="F50" s="96" t="s">
        <v>90</v>
      </c>
      <c r="G50" s="41"/>
    </row>
    <row r="51" spans="1:7">
      <c r="A51" s="42" t="s">
        <v>88</v>
      </c>
      <c r="B51" s="101" t="s">
        <v>49</v>
      </c>
      <c r="C51" s="101"/>
      <c r="D51" s="101"/>
      <c r="E51" s="101"/>
      <c r="F51" s="41"/>
      <c r="G51" s="41"/>
    </row>
    <row r="52" spans="1:7">
      <c r="A52" s="41"/>
      <c r="B52" s="62" t="s">
        <v>25</v>
      </c>
      <c r="C52" s="42" t="s">
        <v>26</v>
      </c>
      <c r="D52" s="42" t="s">
        <v>27</v>
      </c>
      <c r="E52" s="42" t="s">
        <v>28</v>
      </c>
      <c r="F52" s="93" t="s">
        <v>17</v>
      </c>
      <c r="G52" s="41"/>
    </row>
    <row r="53" spans="1:7">
      <c r="A53" s="41"/>
      <c r="B53" s="63">
        <v>40544</v>
      </c>
      <c r="C53" s="41">
        <v>345</v>
      </c>
      <c r="D53" s="41" t="s">
        <v>50</v>
      </c>
      <c r="E53" s="41" t="s">
        <v>51</v>
      </c>
      <c r="F53" s="44">
        <v>50000</v>
      </c>
      <c r="G53" s="82" t="s">
        <v>105</v>
      </c>
    </row>
    <row r="54" spans="1:7">
      <c r="A54" s="41"/>
      <c r="B54" s="63">
        <v>40544</v>
      </c>
      <c r="C54" s="41">
        <v>346</v>
      </c>
      <c r="D54" s="41" t="s">
        <v>50</v>
      </c>
      <c r="E54" s="41" t="s">
        <v>52</v>
      </c>
      <c r="F54" s="94">
        <v>11244</v>
      </c>
      <c r="G54" s="45"/>
    </row>
    <row r="55" spans="1:7" ht="16.5" thickBot="1">
      <c r="A55" s="41"/>
      <c r="B55" s="41"/>
      <c r="C55" s="41"/>
      <c r="D55" s="41"/>
      <c r="E55" s="41"/>
      <c r="F55" s="98">
        <f>SUM(F53:F54)</f>
        <v>61244</v>
      </c>
      <c r="G55" s="45" t="s">
        <v>18</v>
      </c>
    </row>
    <row r="56" spans="1:7" ht="16.5" thickTop="1">
      <c r="A56" s="41"/>
      <c r="B56" s="40"/>
      <c r="C56" s="40"/>
      <c r="D56" s="46"/>
      <c r="E56" s="41"/>
      <c r="F56" s="96" t="s">
        <v>90</v>
      </c>
      <c r="G56" s="41"/>
    </row>
    <row r="57" spans="1:7">
      <c r="F57" s="99"/>
    </row>
    <row r="58" spans="1:7">
      <c r="B58" s="84" t="s">
        <v>98</v>
      </c>
      <c r="F58" s="99"/>
    </row>
    <row r="59" spans="1:7">
      <c r="A59" s="1">
        <v>1</v>
      </c>
      <c r="B59" s="1" t="s">
        <v>109</v>
      </c>
      <c r="F59" s="99"/>
    </row>
    <row r="60" spans="1:7">
      <c r="F60" s="99"/>
    </row>
    <row r="61" spans="1:7">
      <c r="B61" s="1" t="s">
        <v>110</v>
      </c>
    </row>
    <row r="62" spans="1:7">
      <c r="B62" s="1" t="s">
        <v>112</v>
      </c>
    </row>
    <row r="75" spans="2:7" s="38" customFormat="1">
      <c r="B75" s="57"/>
      <c r="C75" s="56"/>
      <c r="D75" s="57"/>
      <c r="E75" s="57"/>
      <c r="F75" s="77"/>
      <c r="G75" s="57"/>
    </row>
    <row r="76" spans="2:7" s="38" customFormat="1">
      <c r="B76" s="57"/>
      <c r="C76" s="56"/>
      <c r="D76" s="57"/>
      <c r="E76" s="57"/>
      <c r="F76" s="77"/>
      <c r="G76" s="57"/>
    </row>
    <row r="77" spans="2:7">
      <c r="B77" s="57"/>
      <c r="C77" s="48"/>
      <c r="D77" s="48"/>
      <c r="E77" s="48"/>
      <c r="F77" s="78"/>
      <c r="G77" s="48"/>
    </row>
    <row r="78" spans="2:7">
      <c r="B78" s="48"/>
      <c r="C78" s="51"/>
      <c r="D78" s="57"/>
      <c r="E78" s="48"/>
      <c r="F78" s="78"/>
      <c r="G78" s="48"/>
    </row>
    <row r="79" spans="2:7">
      <c r="B79" s="58" t="s">
        <v>53</v>
      </c>
      <c r="C79" s="48"/>
      <c r="D79" s="48"/>
      <c r="E79" s="59"/>
      <c r="F79" s="77"/>
      <c r="G79" s="48"/>
    </row>
    <row r="80" spans="2:7">
      <c r="B80" s="60" t="s">
        <v>71</v>
      </c>
      <c r="C80" s="48"/>
      <c r="D80" s="48"/>
      <c r="E80" s="59"/>
      <c r="F80" s="77"/>
      <c r="G80" s="48"/>
    </row>
    <row r="81" spans="2:7">
      <c r="B81" s="60" t="s">
        <v>72</v>
      </c>
      <c r="C81" s="48"/>
      <c r="D81" s="48"/>
      <c r="E81" s="59"/>
      <c r="F81" s="77"/>
      <c r="G81" s="48"/>
    </row>
    <row r="82" spans="2:7">
      <c r="B82" s="60" t="s">
        <v>54</v>
      </c>
      <c r="C82" s="48"/>
      <c r="D82" s="48"/>
      <c r="E82" s="48"/>
      <c r="F82" s="78"/>
      <c r="G82" s="48"/>
    </row>
    <row r="83" spans="2:7">
      <c r="B83" s="60" t="s">
        <v>55</v>
      </c>
      <c r="C83" s="48"/>
      <c r="D83" s="48"/>
      <c r="E83" s="59"/>
      <c r="F83" s="78"/>
      <c r="G83" s="48"/>
    </row>
    <row r="84" spans="2:7">
      <c r="B84" s="60" t="s">
        <v>73</v>
      </c>
      <c r="C84" s="48"/>
      <c r="D84" s="48"/>
      <c r="E84" s="59"/>
      <c r="F84" s="78"/>
      <c r="G84" s="48"/>
    </row>
    <row r="85" spans="2:7">
      <c r="B85" s="61" t="s">
        <v>74</v>
      </c>
      <c r="C85" s="48"/>
      <c r="D85" s="48"/>
      <c r="E85" s="59"/>
      <c r="F85" s="78"/>
      <c r="G85" s="48"/>
    </row>
    <row r="86" spans="2:7">
      <c r="B86" s="61"/>
      <c r="C86" s="48"/>
      <c r="D86" s="48"/>
      <c r="E86" s="59"/>
      <c r="F86" s="78"/>
      <c r="G86" s="48"/>
    </row>
    <row r="87" spans="2:7">
      <c r="B87" s="58" t="s">
        <v>75</v>
      </c>
      <c r="C87" s="48"/>
      <c r="D87" s="48"/>
      <c r="E87" s="59"/>
      <c r="F87" s="78"/>
      <c r="G87" s="48"/>
    </row>
    <row r="88" spans="2:7">
      <c r="B88" s="100" t="s">
        <v>76</v>
      </c>
      <c r="C88" s="100"/>
      <c r="D88" s="100"/>
      <c r="E88" s="100"/>
      <c r="F88" s="100"/>
      <c r="G88" s="100"/>
    </row>
  </sheetData>
  <mergeCells count="4">
    <mergeCell ref="B88:G88"/>
    <mergeCell ref="B31:E31"/>
    <mergeCell ref="B40:E40"/>
    <mergeCell ref="B51:E5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F48"/>
  <sheetViews>
    <sheetView topLeftCell="A39" workbookViewId="0">
      <selection activeCell="H63" sqref="H63"/>
    </sheetView>
  </sheetViews>
  <sheetFormatPr defaultRowHeight="15.75"/>
  <cols>
    <col min="1" max="1" width="2.85546875" style="38" bestFit="1" customWidth="1"/>
    <col min="2" max="2" width="26.7109375" style="1" customWidth="1"/>
    <col min="3" max="3" width="13.28515625" style="1" bestFit="1" customWidth="1"/>
    <col min="4" max="4" width="9.140625" style="1"/>
    <col min="5" max="5" width="12.42578125" style="1" bestFit="1" customWidth="1"/>
    <col min="6" max="16384" width="9.140625" style="1"/>
  </cols>
  <sheetData>
    <row r="1" spans="1:6">
      <c r="B1" s="38" t="s">
        <v>136</v>
      </c>
      <c r="D1" s="73" t="s">
        <v>19</v>
      </c>
      <c r="E1" s="73"/>
      <c r="F1" s="73"/>
    </row>
    <row r="2" spans="1:6">
      <c r="B2" s="67">
        <v>40908</v>
      </c>
      <c r="D2" s="73" t="s">
        <v>125</v>
      </c>
      <c r="E2" s="73"/>
      <c r="F2" s="73"/>
    </row>
    <row r="3" spans="1:6">
      <c r="B3" s="38" t="s">
        <v>92</v>
      </c>
    </row>
    <row r="4" spans="1:6">
      <c r="B4" s="38"/>
    </row>
    <row r="5" spans="1:6">
      <c r="B5" s="38" t="s">
        <v>96</v>
      </c>
    </row>
    <row r="6" spans="1:6">
      <c r="B6" s="38"/>
    </row>
    <row r="7" spans="1:6">
      <c r="B7" s="38" t="s">
        <v>97</v>
      </c>
    </row>
    <row r="8" spans="1:6">
      <c r="B8" s="38"/>
    </row>
    <row r="9" spans="1:6">
      <c r="B9" s="38" t="s">
        <v>99</v>
      </c>
    </row>
    <row r="11" spans="1:6" s="38" customFormat="1">
      <c r="B11" s="38" t="s">
        <v>93</v>
      </c>
      <c r="C11" s="38" t="s">
        <v>5</v>
      </c>
      <c r="D11" s="38" t="s">
        <v>60</v>
      </c>
      <c r="E11" s="38" t="s">
        <v>94</v>
      </c>
    </row>
    <row r="12" spans="1:6">
      <c r="A12" s="38" t="s">
        <v>83</v>
      </c>
      <c r="B12" s="38" t="s">
        <v>0</v>
      </c>
      <c r="C12" s="25">
        <v>7500000</v>
      </c>
      <c r="D12" s="85">
        <v>2.5000000000000001E-2</v>
      </c>
      <c r="E12" s="86">
        <f>C12*D12</f>
        <v>187500</v>
      </c>
    </row>
    <row r="13" spans="1:6">
      <c r="C13" s="25"/>
      <c r="E13" s="68"/>
    </row>
    <row r="14" spans="1:6">
      <c r="A14" s="38" t="s">
        <v>84</v>
      </c>
      <c r="B14" s="38" t="s">
        <v>57</v>
      </c>
      <c r="C14" s="25"/>
      <c r="E14" s="25"/>
    </row>
    <row r="15" spans="1:6">
      <c r="B15" s="51" t="s">
        <v>62</v>
      </c>
      <c r="C15" s="52">
        <v>1000000</v>
      </c>
      <c r="D15" s="87">
        <v>0.25</v>
      </c>
      <c r="E15" s="25">
        <f t="shared" ref="E15:E18" si="0">C15*D15</f>
        <v>250000</v>
      </c>
    </row>
    <row r="16" spans="1:6">
      <c r="B16" s="51" t="s">
        <v>64</v>
      </c>
      <c r="C16" s="52">
        <v>700000</v>
      </c>
      <c r="D16" s="87">
        <v>0.25</v>
      </c>
      <c r="E16" s="25">
        <f t="shared" si="0"/>
        <v>175000</v>
      </c>
    </row>
    <row r="17" spans="1:5">
      <c r="B17" s="51" t="s">
        <v>66</v>
      </c>
      <c r="C17" s="52">
        <v>526727</v>
      </c>
      <c r="D17" s="87">
        <v>0.25</v>
      </c>
      <c r="E17" s="25">
        <f t="shared" si="0"/>
        <v>131681.75</v>
      </c>
    </row>
    <row r="18" spans="1:5">
      <c r="B18" s="51" t="s">
        <v>68</v>
      </c>
      <c r="C18" s="52">
        <v>100000</v>
      </c>
      <c r="D18" s="87">
        <v>0.25</v>
      </c>
      <c r="E18" s="25">
        <f t="shared" si="0"/>
        <v>25000</v>
      </c>
    </row>
    <row r="19" spans="1:5">
      <c r="C19" s="25"/>
      <c r="E19" s="86">
        <f>SUM(E15:E18)</f>
        <v>581681.75</v>
      </c>
    </row>
    <row r="20" spans="1:5">
      <c r="A20" s="38" t="s">
        <v>79</v>
      </c>
      <c r="B20" s="38" t="s">
        <v>23</v>
      </c>
      <c r="C20" s="25"/>
      <c r="E20" s="68" t="s">
        <v>90</v>
      </c>
    </row>
    <row r="21" spans="1:5">
      <c r="B21" s="101" t="s">
        <v>24</v>
      </c>
      <c r="C21" s="101"/>
      <c r="E21" s="25"/>
    </row>
    <row r="22" spans="1:5">
      <c r="B22" s="41" t="s">
        <v>30</v>
      </c>
      <c r="C22" s="44">
        <v>45000</v>
      </c>
      <c r="D22" s="85">
        <v>0.125</v>
      </c>
      <c r="E22" s="25">
        <f t="shared" ref="E22:E27" si="1">C22*D22</f>
        <v>5625</v>
      </c>
    </row>
    <row r="23" spans="1:5">
      <c r="B23" s="41" t="s">
        <v>31</v>
      </c>
      <c r="C23" s="44">
        <v>40000</v>
      </c>
      <c r="D23" s="85">
        <v>0.125</v>
      </c>
      <c r="E23" s="25">
        <f t="shared" si="1"/>
        <v>5000</v>
      </c>
    </row>
    <row r="24" spans="1:5">
      <c r="B24" s="41" t="s">
        <v>33</v>
      </c>
      <c r="C24" s="44">
        <v>5000</v>
      </c>
      <c r="D24" s="85">
        <v>0.125</v>
      </c>
      <c r="E24" s="25">
        <f t="shared" si="1"/>
        <v>625</v>
      </c>
    </row>
    <row r="25" spans="1:5">
      <c r="B25" s="41" t="s">
        <v>35</v>
      </c>
      <c r="C25" s="44">
        <v>30000</v>
      </c>
      <c r="D25" s="85">
        <v>0.125</v>
      </c>
      <c r="E25" s="25">
        <f t="shared" si="1"/>
        <v>3750</v>
      </c>
    </row>
    <row r="26" spans="1:5">
      <c r="B26" s="41" t="s">
        <v>36</v>
      </c>
      <c r="C26" s="44">
        <v>25000</v>
      </c>
      <c r="D26" s="85">
        <v>0.125</v>
      </c>
      <c r="E26" s="25">
        <f t="shared" si="1"/>
        <v>3125</v>
      </c>
    </row>
    <row r="27" spans="1:5">
      <c r="B27" s="41" t="s">
        <v>38</v>
      </c>
      <c r="C27" s="47">
        <v>52343</v>
      </c>
      <c r="D27" s="85">
        <v>0.125</v>
      </c>
      <c r="E27" s="25">
        <f t="shared" si="1"/>
        <v>6542.875</v>
      </c>
    </row>
    <row r="28" spans="1:5">
      <c r="C28" s="30"/>
      <c r="E28" s="86">
        <f>SUM(E22:E27)</f>
        <v>24667.875</v>
      </c>
    </row>
    <row r="29" spans="1:5">
      <c r="B29" s="101" t="s">
        <v>39</v>
      </c>
      <c r="C29" s="101"/>
      <c r="E29" s="68" t="s">
        <v>90</v>
      </c>
    </row>
    <row r="30" spans="1:5">
      <c r="B30" s="41" t="s">
        <v>41</v>
      </c>
      <c r="C30" s="44">
        <v>10000</v>
      </c>
      <c r="D30" s="85">
        <v>0.125</v>
      </c>
      <c r="E30" s="25">
        <f t="shared" ref="E30:E34" si="2">C30*D30</f>
        <v>1250</v>
      </c>
    </row>
    <row r="31" spans="1:5">
      <c r="B31" s="41" t="s">
        <v>43</v>
      </c>
      <c r="C31" s="44">
        <v>25000</v>
      </c>
      <c r="D31" s="85">
        <v>0.125</v>
      </c>
      <c r="E31" s="25">
        <f t="shared" si="2"/>
        <v>3125</v>
      </c>
    </row>
    <row r="32" spans="1:5">
      <c r="B32" s="41" t="s">
        <v>44</v>
      </c>
      <c r="C32" s="44">
        <v>40000</v>
      </c>
      <c r="D32" s="85">
        <v>0.125</v>
      </c>
      <c r="E32" s="25">
        <f t="shared" si="2"/>
        <v>5000</v>
      </c>
    </row>
    <row r="33" spans="1:5">
      <c r="B33" s="41" t="s">
        <v>46</v>
      </c>
      <c r="C33" s="44">
        <v>31000</v>
      </c>
      <c r="D33" s="85">
        <v>0.125</v>
      </c>
      <c r="E33" s="25">
        <f t="shared" si="2"/>
        <v>3875</v>
      </c>
    </row>
    <row r="34" spans="1:5">
      <c r="B34" s="41" t="s">
        <v>47</v>
      </c>
      <c r="C34" s="47">
        <v>66549</v>
      </c>
      <c r="D34" s="85">
        <v>0.125</v>
      </c>
      <c r="E34" s="25">
        <f t="shared" si="2"/>
        <v>8318.625</v>
      </c>
    </row>
    <row r="35" spans="1:5">
      <c r="C35" s="30"/>
      <c r="E35" s="86">
        <f>SUM(E30:E34)</f>
        <v>21568.625</v>
      </c>
    </row>
    <row r="36" spans="1:5">
      <c r="C36" s="30"/>
      <c r="E36" s="68" t="s">
        <v>90</v>
      </c>
    </row>
    <row r="37" spans="1:5">
      <c r="A37" s="38" t="s">
        <v>88</v>
      </c>
      <c r="B37" s="74" t="s">
        <v>49</v>
      </c>
      <c r="C37" s="30"/>
      <c r="E37" s="88"/>
    </row>
    <row r="38" spans="1:5">
      <c r="B38" s="41" t="s">
        <v>51</v>
      </c>
      <c r="C38" s="44">
        <v>50000</v>
      </c>
      <c r="D38" s="87">
        <v>0.3</v>
      </c>
      <c r="E38" s="25">
        <f t="shared" ref="E38:E39" si="3">C38*D38</f>
        <v>15000</v>
      </c>
    </row>
    <row r="39" spans="1:5">
      <c r="B39" s="41" t="s">
        <v>52</v>
      </c>
      <c r="C39" s="47">
        <v>11244</v>
      </c>
      <c r="D39" s="87">
        <v>0.3</v>
      </c>
      <c r="E39" s="25">
        <f t="shared" si="3"/>
        <v>3373.2</v>
      </c>
    </row>
    <row r="40" spans="1:5">
      <c r="C40" s="30"/>
      <c r="E40" s="86">
        <f>SUM(E38:E39)</f>
        <v>18373.2</v>
      </c>
    </row>
    <row r="41" spans="1:5">
      <c r="C41" s="30"/>
      <c r="E41" s="68" t="s">
        <v>90</v>
      </c>
    </row>
    <row r="42" spans="1:5" ht="16.5" thickBot="1">
      <c r="B42" s="72" t="s">
        <v>95</v>
      </c>
      <c r="E42" s="89">
        <f>E12+E19+E28+E35+E40</f>
        <v>833791.45</v>
      </c>
    </row>
    <row r="43" spans="1:5" ht="16.5" thickTop="1">
      <c r="E43" s="68" t="s">
        <v>90</v>
      </c>
    </row>
    <row r="44" spans="1:5">
      <c r="B44" s="38" t="s">
        <v>110</v>
      </c>
    </row>
    <row r="45" spans="1:5">
      <c r="B45" s="1" t="s">
        <v>111</v>
      </c>
    </row>
    <row r="46" spans="1:5">
      <c r="D46" s="1" t="s">
        <v>89</v>
      </c>
    </row>
    <row r="47" spans="1:5">
      <c r="C47" s="68" t="s">
        <v>90</v>
      </c>
      <c r="D47" s="41" t="s">
        <v>135</v>
      </c>
    </row>
    <row r="48" spans="1:5">
      <c r="C48" s="78"/>
      <c r="D48" s="48" t="s">
        <v>91</v>
      </c>
    </row>
  </sheetData>
  <mergeCells count="2">
    <mergeCell ref="B21:C21"/>
    <mergeCell ref="B29:C2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E13"/>
  <sheetViews>
    <sheetView workbookViewId="0"/>
  </sheetViews>
  <sheetFormatPr defaultRowHeight="15"/>
  <cols>
    <col min="1" max="1" width="24.85546875" bestFit="1" customWidth="1"/>
  </cols>
  <sheetData>
    <row r="1" spans="1:5" s="1" customFormat="1" ht="15.75">
      <c r="A1" s="38" t="s">
        <v>136</v>
      </c>
      <c r="C1" s="73" t="s">
        <v>19</v>
      </c>
      <c r="D1" s="73"/>
      <c r="E1" s="73"/>
    </row>
    <row r="2" spans="1:5" s="1" customFormat="1" ht="15.75">
      <c r="A2" s="67">
        <v>40908</v>
      </c>
      <c r="C2" s="73" t="s">
        <v>125</v>
      </c>
      <c r="D2" s="73"/>
      <c r="E2" s="73"/>
    </row>
    <row r="3" spans="1:5" s="1" customFormat="1" ht="15.75">
      <c r="A3" s="38" t="s">
        <v>113</v>
      </c>
    </row>
    <row r="5" spans="1:5">
      <c r="A5" t="s">
        <v>116</v>
      </c>
    </row>
    <row r="7" spans="1:5">
      <c r="A7" t="s">
        <v>117</v>
      </c>
    </row>
    <row r="9" spans="1:5">
      <c r="A9" s="34" t="s">
        <v>98</v>
      </c>
    </row>
    <row r="10" spans="1:5">
      <c r="A10" t="s">
        <v>114</v>
      </c>
    </row>
    <row r="12" spans="1:5">
      <c r="A12" s="34" t="s">
        <v>110</v>
      </c>
    </row>
    <row r="13" spans="1:5">
      <c r="A13" t="s">
        <v>115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16"/>
  <sheetViews>
    <sheetView workbookViewId="0">
      <selection activeCell="B18" sqref="B18"/>
    </sheetView>
  </sheetViews>
  <sheetFormatPr defaultRowHeight="15.75"/>
  <cols>
    <col min="1" max="1" width="54.7109375" style="1" customWidth="1"/>
    <col min="2" max="2" width="16.28515625" style="1" bestFit="1" customWidth="1"/>
    <col min="3" max="4" width="13.140625" style="1" bestFit="1" customWidth="1"/>
    <col min="5" max="16384" width="9.140625" style="1"/>
  </cols>
  <sheetData>
    <row r="1" spans="1:5">
      <c r="A1" s="38" t="s">
        <v>136</v>
      </c>
      <c r="C1" s="73" t="s">
        <v>19</v>
      </c>
      <c r="D1" s="73"/>
      <c r="E1" s="73"/>
    </row>
    <row r="2" spans="1:5">
      <c r="A2" s="67">
        <v>40908</v>
      </c>
      <c r="C2" s="73" t="s">
        <v>125</v>
      </c>
      <c r="D2" s="73"/>
      <c r="E2" s="73"/>
    </row>
    <row r="3" spans="1:5">
      <c r="A3" s="38" t="s">
        <v>118</v>
      </c>
    </row>
    <row r="5" spans="1:5">
      <c r="A5" s="1" t="s">
        <v>123</v>
      </c>
    </row>
    <row r="7" spans="1:5">
      <c r="A7" s="1" t="s">
        <v>122</v>
      </c>
    </row>
    <row r="10" spans="1:5">
      <c r="B10" s="1" t="s">
        <v>119</v>
      </c>
      <c r="C10" s="1" t="s">
        <v>120</v>
      </c>
      <c r="D10" s="1" t="s">
        <v>121</v>
      </c>
    </row>
    <row r="11" spans="1:5">
      <c r="A11" s="57" t="s">
        <v>0</v>
      </c>
      <c r="B11" s="17">
        <f>'D-1(Movement Schedule)'!C22</f>
        <v>7312500</v>
      </c>
      <c r="C11" s="25">
        <v>10000000</v>
      </c>
      <c r="D11" s="90">
        <f>B11-C11</f>
        <v>-2687500</v>
      </c>
    </row>
    <row r="12" spans="1:5">
      <c r="A12" s="57" t="s">
        <v>57</v>
      </c>
      <c r="B12" s="17">
        <f>'D-1(Movement Schedule)'!D22</f>
        <v>1745045.25</v>
      </c>
      <c r="C12" s="25">
        <v>18000000</v>
      </c>
      <c r="D12" s="90">
        <f t="shared" ref="D12:D13" si="0">B12-C12</f>
        <v>-16254954.75</v>
      </c>
    </row>
    <row r="13" spans="1:5">
      <c r="A13" s="38" t="s">
        <v>23</v>
      </c>
      <c r="B13" s="17">
        <f>'D-1(Movement Schedule)'!E22+'D-1(Movement Schedule)'!F22</f>
        <v>366526.3</v>
      </c>
      <c r="C13" s="25">
        <v>500000</v>
      </c>
      <c r="D13" s="90">
        <f t="shared" si="0"/>
        <v>-133473.70000000001</v>
      </c>
    </row>
    <row r="15" spans="1:5">
      <c r="A15" s="38" t="s">
        <v>110</v>
      </c>
    </row>
    <row r="16" spans="1:5">
      <c r="A16" s="1"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13"/>
  <sheetViews>
    <sheetView tabSelected="1" workbookViewId="0">
      <selection activeCell="A18" sqref="A18"/>
    </sheetView>
  </sheetViews>
  <sheetFormatPr defaultRowHeight="15.75"/>
  <cols>
    <col min="1" max="1" width="54.7109375" style="1" customWidth="1"/>
    <col min="2" max="2" width="16.28515625" style="1" bestFit="1" customWidth="1"/>
    <col min="3" max="4" width="13.140625" style="1" bestFit="1" customWidth="1"/>
    <col min="5" max="16384" width="9.140625" style="1"/>
  </cols>
  <sheetData>
    <row r="1" spans="1:5">
      <c r="A1" s="38" t="s">
        <v>136</v>
      </c>
      <c r="C1" s="73" t="s">
        <v>19</v>
      </c>
      <c r="D1" s="73"/>
      <c r="E1" s="73"/>
    </row>
    <row r="2" spans="1:5">
      <c r="A2" s="67">
        <v>40908</v>
      </c>
      <c r="C2" s="73" t="s">
        <v>125</v>
      </c>
      <c r="D2" s="73"/>
      <c r="E2" s="73"/>
    </row>
    <row r="3" spans="1:5">
      <c r="A3" s="38" t="s">
        <v>126</v>
      </c>
    </row>
    <row r="5" spans="1:5">
      <c r="A5" s="1" t="s">
        <v>127</v>
      </c>
    </row>
    <row r="7" spans="1:5">
      <c r="A7" s="1" t="s">
        <v>128</v>
      </c>
    </row>
    <row r="9" spans="1:5">
      <c r="A9" s="57" t="s">
        <v>98</v>
      </c>
      <c r="B9" s="17"/>
      <c r="C9" s="25"/>
      <c r="D9" s="90"/>
    </row>
    <row r="10" spans="1:5">
      <c r="A10" s="48" t="s">
        <v>129</v>
      </c>
      <c r="B10" s="17"/>
      <c r="C10" s="25"/>
      <c r="D10" s="90"/>
    </row>
    <row r="12" spans="1:5">
      <c r="A12" s="38" t="s">
        <v>110</v>
      </c>
    </row>
    <row r="13" spans="1:5">
      <c r="A13" s="1"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D-Lead</vt:lpstr>
      <vt:lpstr>D-1(Movement Schedule)</vt:lpstr>
      <vt:lpstr>D-1.1(Additions)</vt:lpstr>
      <vt:lpstr>D-1.2(Depreciation)</vt:lpstr>
      <vt:lpstr>D-2(Capitalisation)</vt:lpstr>
      <vt:lpstr>D-3(Insurance adequacy)</vt:lpstr>
      <vt:lpstr>D-4-Impairement test</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 Chepkorir</dc:creator>
  <cp:lastModifiedBy>chepkorir</cp:lastModifiedBy>
  <dcterms:created xsi:type="dcterms:W3CDTF">2012-02-10T07:35:46Z</dcterms:created>
  <dcterms:modified xsi:type="dcterms:W3CDTF">2013-04-22T18:27:26Z</dcterms:modified>
</cp:coreProperties>
</file>