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" yWindow="1545" windowWidth="13755" windowHeight="6540" firstSheet="7" activeTab="9"/>
  </bookViews>
  <sheets>
    <sheet name="U(ART)" sheetId="5" r:id="rId1"/>
    <sheet name="U-Lead" sheetId="13" r:id="rId2"/>
    <sheet name="U-1(Sales)" sheetId="2" r:id="rId3"/>
    <sheet name="U-1.1(month by month)" sheetId="1" r:id="rId4"/>
    <sheet name="U-1.1.1(Detailed listing)" sheetId="6" r:id="rId5"/>
    <sheet name="U-1.2(month by month)" sheetId="3" r:id="rId6"/>
    <sheet name="U-1.2.1(Detailed listing)" sheetId="7" r:id="rId7"/>
    <sheet name="U-1.3(by product line)" sheetId="4" r:id="rId8"/>
    <sheet name="Other substantive tests to do" sheetId="9" r:id="rId9"/>
    <sheet name="U-1.2(Cut-off test)" sheetId="8" r:id="rId10"/>
    <sheet name="U-2(Cost of sales)" sheetId="12" r:id="rId11"/>
    <sheet name="U-2.1(Detailed listing)" sheetId="14" r:id="rId12"/>
  </sheets>
  <calcPr calcId="125725"/>
</workbook>
</file>

<file path=xl/calcChain.xml><?xml version="1.0" encoding="utf-8"?>
<calcChain xmlns="http://schemas.openxmlformats.org/spreadsheetml/2006/main">
  <c r="C12" i="12"/>
  <c r="E12" s="1"/>
  <c r="F12" s="1"/>
  <c r="D15"/>
  <c r="D10" i="13" s="1"/>
  <c r="E13" i="12"/>
  <c r="F13" s="1"/>
  <c r="E14"/>
  <c r="F14" s="1"/>
  <c r="D8" i="2"/>
  <c r="C24" i="3"/>
  <c r="C18" i="4" s="1"/>
  <c r="C23" i="1"/>
  <c r="B24" i="3"/>
  <c r="C10" i="2" s="1"/>
  <c r="B11" i="1"/>
  <c r="B23" s="1"/>
  <c r="C8" i="2" s="1"/>
  <c r="E8" s="1"/>
  <c r="F8" s="1"/>
  <c r="B12" i="1"/>
  <c r="B18"/>
  <c r="B21"/>
  <c r="D12" i="2" l="1"/>
  <c r="D19" i="5" s="1"/>
  <c r="D10" i="2"/>
  <c r="E10" s="1"/>
  <c r="F10" s="1"/>
  <c r="C15" i="12"/>
  <c r="C10" i="13" s="1"/>
  <c r="E10" s="1"/>
  <c r="F10" s="1"/>
  <c r="C12" i="2"/>
  <c r="C8" i="13" s="1"/>
  <c r="D8"/>
  <c r="B18" i="4"/>
  <c r="C19" i="5"/>
  <c r="E8" i="13" l="1"/>
  <c r="F8" s="1"/>
  <c r="E19" i="5"/>
  <c r="F19" s="1"/>
</calcChain>
</file>

<file path=xl/comments1.xml><?xml version="1.0" encoding="utf-8"?>
<comments xmlns="http://schemas.openxmlformats.org/spreadsheetml/2006/main">
  <authors>
    <author>Leona Chepkorir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Leona Chepkorir:</t>
        </r>
        <r>
          <rPr>
            <sz val="9"/>
            <color indexed="81"/>
            <rFont val="Tahoma"/>
            <family val="2"/>
          </rPr>
          <t xml:space="preserve">
Note the Assertions:
O,M &amp; C</t>
        </r>
      </text>
    </comment>
  </commentList>
</comments>
</file>

<file path=xl/sharedStrings.xml><?xml version="1.0" encoding="utf-8"?>
<sst xmlns="http://schemas.openxmlformats.org/spreadsheetml/2006/main" count="263" uniqueCount="133">
  <si>
    <t>Credit sales</t>
  </si>
  <si>
    <t>Cash 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</si>
  <si>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</si>
  <si>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</si>
  <si>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</si>
  <si>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</si>
  <si>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</si>
  <si>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</si>
  <si>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</si>
  <si>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</si>
  <si>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</si>
  <si>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</si>
  <si>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</si>
  <si>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</si>
  <si>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SALES</t>
  </si>
  <si>
    <t>LC LTD</t>
  </si>
  <si>
    <t>Tick marks defined</t>
  </si>
  <si>
    <t>Kshs</t>
  </si>
  <si>
    <t>CASH SALES</t>
  </si>
  <si>
    <t>CREDIT SALES</t>
  </si>
  <si>
    <t>Prepared by LC  15/1/2011</t>
  </si>
  <si>
    <t>U-Lead</t>
  </si>
  <si>
    <t>Work done: Obtained monthly sales totals in the year and carried out monthly analysis using line graph</t>
  </si>
  <si>
    <t>∩</t>
  </si>
  <si>
    <t>Cast checked</t>
  </si>
  <si>
    <t>Variance analysis</t>
  </si>
  <si>
    <t>TB</t>
  </si>
  <si>
    <t>Agreed to teh trial balance</t>
  </si>
  <si>
    <t>Conclusion</t>
  </si>
  <si>
    <t>Months</t>
  </si>
  <si>
    <t>Factors to consider</t>
  </si>
  <si>
    <t>Increase is sales price</t>
  </si>
  <si>
    <t>Increase in volume</t>
  </si>
  <si>
    <t>Promotions /alot of marketing</t>
  </si>
  <si>
    <t>a)</t>
  </si>
  <si>
    <t>b)</t>
  </si>
  <si>
    <t>c)</t>
  </si>
  <si>
    <t>Generally, there is an increase in sales</t>
  </si>
  <si>
    <r>
      <t>Objective: To ensure that the cash sales occured in the year and were correctly measured</t>
    </r>
    <r>
      <rPr>
        <sz val="10"/>
        <color rgb="FFFF0000"/>
        <rFont val="Arial"/>
        <family val="2"/>
      </rPr>
      <t>-notice we are testing the assertions of MEASUREMENT &amp; OCCURENCE</t>
    </r>
  </si>
  <si>
    <t>Variance explanations</t>
  </si>
  <si>
    <t xml:space="preserve">Product </t>
  </si>
  <si>
    <t>A</t>
  </si>
  <si>
    <t>B</t>
  </si>
  <si>
    <t>C</t>
  </si>
  <si>
    <t>D</t>
  </si>
  <si>
    <t>E</t>
  </si>
  <si>
    <t>F</t>
  </si>
  <si>
    <t>Expectations</t>
  </si>
  <si>
    <t>d)</t>
  </si>
  <si>
    <t>New products in the current year</t>
  </si>
  <si>
    <t>e)</t>
  </si>
  <si>
    <t>Relaunch of old products</t>
  </si>
  <si>
    <t>PY</t>
  </si>
  <si>
    <t>Agreed to previous year signed accounts</t>
  </si>
  <si>
    <t>Results</t>
  </si>
  <si>
    <t>Sales</t>
  </si>
  <si>
    <t>Absolute</t>
  </si>
  <si>
    <t>variance</t>
  </si>
  <si>
    <t>% variance</t>
  </si>
  <si>
    <t>Variance eplanations</t>
  </si>
  <si>
    <t>Were the expectations met?</t>
  </si>
  <si>
    <t>Yes</t>
  </si>
  <si>
    <t>Objective</t>
  </si>
  <si>
    <t>The 17% increase in sales is because of the following; sale prices of product A &amp; B were increased by 30 &amp; 25 respectvely in the month of June; the volumes of sales went up signmificantly in the current year dur to increased promotions amd marketing campaigns; relaunch of products C &amp; D; introduction of 3 new products to the market in the current year and training of the sales force during the period thus improving their sales skills.</t>
  </si>
  <si>
    <t>The  sales occured in the current period, were properly measured and recorded in the correct period</t>
  </si>
  <si>
    <t>sales cut off test</t>
  </si>
  <si>
    <t>Objective: To ensure that the sales were recorded in the correct period.</t>
  </si>
  <si>
    <t>Work done: Obtained the last five invoices in the year 2010 and the first five invoices in the year 2011 and checked that they were recorded in the correct periods.</t>
  </si>
  <si>
    <t>Invoice number</t>
  </si>
  <si>
    <t>Date</t>
  </si>
  <si>
    <t>Description</t>
  </si>
  <si>
    <t>Amount</t>
  </si>
  <si>
    <t>Comment</t>
  </si>
  <si>
    <t>The last five in year 2010</t>
  </si>
  <si>
    <t>the sales were recorded in the correct period.</t>
  </si>
  <si>
    <t>Recorded in the correct period</t>
  </si>
  <si>
    <r>
      <t>Objective: To ensure that the credit sales were adequately supported and were correctly measured</t>
    </r>
    <r>
      <rPr>
        <sz val="12"/>
        <color rgb="FFFF0000"/>
        <rFont val="Times New Roman"/>
        <family val="1"/>
      </rPr>
      <t>-notice we are testing the assertions of MEASUREMENT &amp; OCCURENCE</t>
    </r>
  </si>
  <si>
    <t>To ensure that the sales were adequately supported,  properly measured and accounted for in the correct period</t>
  </si>
  <si>
    <t>U-1.1</t>
  </si>
  <si>
    <t>U-1.2</t>
  </si>
  <si>
    <t>SALES &amp; COST OF SALES</t>
  </si>
  <si>
    <t>Cost of sales</t>
  </si>
  <si>
    <t>Sales as per ledger</t>
  </si>
  <si>
    <t>Difference</t>
  </si>
  <si>
    <t>Sales VAT Reconcilliation</t>
  </si>
  <si>
    <t>Objective: To ensure that the sales as per ledger agrees to sales as per VAT 3</t>
  </si>
  <si>
    <t>Work done: compared sales as per ledger ans as per VAT return</t>
  </si>
  <si>
    <t>a</t>
  </si>
  <si>
    <t>b</t>
  </si>
  <si>
    <t>a-b</t>
  </si>
  <si>
    <r>
      <t>Objective: To ensure that the cash sales occured in the year and were correctly measured</t>
    </r>
    <r>
      <rPr>
        <sz val="12"/>
        <color rgb="FFFF0000"/>
        <rFont val="Times New Roman"/>
        <family val="1"/>
      </rPr>
      <t>-notice we are testing the assertions of MEASUREMENT &amp; OCCURENCE</t>
    </r>
  </si>
  <si>
    <t>Objective: To ensure that there are no unusual transactions in the sales listing</t>
  </si>
  <si>
    <t>Work done: Obtained detailed listing of the sales and review for any unusual items</t>
  </si>
  <si>
    <t>There were no unusual transactions in the sales listing</t>
  </si>
  <si>
    <t>Others</t>
  </si>
  <si>
    <t>Use ACL to check the sequence of the invoices to ensure that there are no gaps</t>
  </si>
  <si>
    <t>Reviewed by XX  31/1/2011</t>
  </si>
  <si>
    <t>Sales are expected to go up due to the following reasons;</t>
  </si>
  <si>
    <t>(i)</t>
  </si>
  <si>
    <t>(ii)</t>
  </si>
  <si>
    <t>(iii)</t>
  </si>
  <si>
    <t>(iv)</t>
  </si>
  <si>
    <t>Review of sale prices upwards in the current year</t>
  </si>
  <si>
    <t>Launch of new products</t>
  </si>
  <si>
    <t>Alot of promotions done</t>
  </si>
  <si>
    <t>Engaging of competent sales force</t>
  </si>
  <si>
    <t>(v)</t>
  </si>
  <si>
    <t>Relaunch of existing products</t>
  </si>
  <si>
    <t>Cost of Sales</t>
  </si>
  <si>
    <t>Objective: To ensure that there are no unusual transactions in the credit sales listing</t>
  </si>
  <si>
    <t>Work done: Obtained detailed listing of the credit sales and reviewed for any unusual items</t>
  </si>
  <si>
    <t>Opening stock</t>
  </si>
  <si>
    <t>Purchases</t>
  </si>
  <si>
    <t>Closing stock</t>
  </si>
  <si>
    <t>Q-Lead</t>
  </si>
  <si>
    <t>%</t>
  </si>
  <si>
    <t>Variance</t>
  </si>
  <si>
    <t xml:space="preserve">Absolute </t>
  </si>
  <si>
    <t>U-1</t>
  </si>
  <si>
    <t>U-2</t>
  </si>
  <si>
    <t xml:space="preserve"> variance</t>
  </si>
  <si>
    <t xml:space="preserve">% </t>
  </si>
  <si>
    <t>The increase is in line with sale increase</t>
  </si>
  <si>
    <t>Note that if there is an unusual movement then, there is a risk</t>
  </si>
  <si>
    <t>Pick the variance explanation from Inventory section</t>
  </si>
  <si>
    <t>The 17% increase in sales is because of the following; sale prices of product A &amp; B were increased by 30 &amp; 25 respectvely in the month of June; the volumes of sales went up signmificantly in the current year dur to increased promotions and marketing campaigns; relaunch of products C &amp; D; introduction of 3 new products to the market in the current year and training of the sales force during the period thus improving their sales skills.</t>
  </si>
  <si>
    <t>Agreed to the trial balance</t>
  </si>
  <si>
    <r>
      <rPr>
        <b/>
        <sz val="12"/>
        <rFont val="Times New Roman"/>
        <family val="1"/>
      </rPr>
      <t>Objective:</t>
    </r>
    <r>
      <rPr>
        <sz val="12"/>
        <rFont val="Times New Roman"/>
        <family val="1"/>
      </rPr>
      <t xml:space="preserve"> To ensure that the cost of sales are fairly stated</t>
    </r>
  </si>
  <si>
    <t>Work done:</t>
  </si>
  <si>
    <t>Obtained a listing of purchases in the year, selected items above materiality level or.......and vouched to supporting documents</t>
  </si>
  <si>
    <t>Sales as per VAT 3</t>
  </si>
  <si>
    <t>The first five in year 2011</t>
  </si>
  <si>
    <t>ABC LTD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</si>
</sst>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</font>
    <font>
      <sz val="10"/>
      <name val="Arial"/>
    </font>
    <font>
      <sz val="8"/>
      <name val="Arial"/>
    </font>
    <font>
      <sz val="10"/>
      <color rgb="FFFF0000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indexed="12"/>
      <name val="Times New Roman"/>
      <family val="1"/>
    </font>
    <font>
      <b/>
      <u/>
      <sz val="12"/>
      <name val="Times New Roman"/>
      <family val="1"/>
    </font>
    <font>
      <sz val="12"/>
      <color rgb="FF00B0F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164" fontId="5" fillId="0" borderId="0" xfId="2" applyNumberFormat="1" applyFont="1" applyFill="1"/>
    <xf numFmtId="164" fontId="6" fillId="0" borderId="0" xfId="2" applyNumberFormat="1" applyFont="1" applyFill="1" applyAlignment="1">
      <alignment horizontal="right"/>
    </xf>
    <xf numFmtId="164" fontId="6" fillId="0" borderId="0" xfId="2" applyNumberFormat="1" applyFont="1" applyFill="1"/>
    <xf numFmtId="15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14" fontId="6" fillId="0" borderId="0" xfId="2" applyNumberFormat="1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164" fontId="6" fillId="0" borderId="0" xfId="0" applyNumberFormat="1" applyFont="1" applyAlignment="1">
      <alignment horizontal="right"/>
    </xf>
    <xf numFmtId="0" fontId="5" fillId="0" borderId="0" xfId="0" applyFont="1" applyFill="1"/>
    <xf numFmtId="164" fontId="8" fillId="0" borderId="0" xfId="0" applyNumberFormat="1" applyFont="1" applyAlignment="1">
      <alignment horizontal="right"/>
    </xf>
    <xf numFmtId="0" fontId="6" fillId="0" borderId="0" xfId="2" applyNumberFormat="1" applyFont="1" applyFill="1" applyBorder="1"/>
    <xf numFmtId="0" fontId="5" fillId="0" borderId="0" xfId="0" applyFont="1" applyFill="1" applyBorder="1"/>
    <xf numFmtId="164" fontId="6" fillId="0" borderId="0" xfId="2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5" fillId="0" borderId="0" xfId="0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64" fontId="6" fillId="0" borderId="0" xfId="1" applyNumberFormat="1" applyFont="1"/>
    <xf numFmtId="164" fontId="5" fillId="0" borderId="0" xfId="1" applyNumberFormat="1" applyFont="1"/>
    <xf numFmtId="164" fontId="4" fillId="0" borderId="0" xfId="1" applyNumberFormat="1" applyFont="1"/>
    <xf numFmtId="0" fontId="5" fillId="0" borderId="0" xfId="0" applyFont="1" applyAlignment="1">
      <alignment horizontal="right"/>
    </xf>
    <xf numFmtId="164" fontId="6" fillId="0" borderId="1" xfId="1" applyNumberFormat="1" applyFont="1" applyFill="1" applyBorder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/>
    <xf numFmtId="0" fontId="9" fillId="0" borderId="0" xfId="0" applyFont="1"/>
    <xf numFmtId="164" fontId="6" fillId="0" borderId="0" xfId="1" applyNumberFormat="1" applyFont="1" applyAlignment="1">
      <alignment horizontal="right"/>
    </xf>
    <xf numFmtId="0" fontId="5" fillId="0" borderId="0" xfId="0" applyFont="1"/>
    <xf numFmtId="164" fontId="6" fillId="0" borderId="0" xfId="1" applyNumberFormat="1" applyFont="1" applyFill="1" applyBorder="1"/>
    <xf numFmtId="0" fontId="6" fillId="0" borderId="0" xfId="0" applyFont="1" applyBorder="1" applyAlignment="1">
      <alignment horizontal="left"/>
    </xf>
    <xf numFmtId="164" fontId="6" fillId="0" borderId="2" xfId="1" applyNumberFormat="1" applyFont="1" applyBorder="1"/>
    <xf numFmtId="164" fontId="7" fillId="0" borderId="0" xfId="1" applyNumberFormat="1" applyFont="1"/>
    <xf numFmtId="164" fontId="7" fillId="0" borderId="2" xfId="1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7" fillId="0" borderId="1" xfId="1" applyNumberFormat="1" applyFont="1" applyFill="1" applyBorder="1"/>
    <xf numFmtId="164" fontId="6" fillId="0" borderId="0" xfId="1" applyNumberFormat="1" applyFont="1" applyAlignment="1">
      <alignment horizontal="left"/>
    </xf>
    <xf numFmtId="15" fontId="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9" fontId="6" fillId="0" borderId="0" xfId="3" applyFont="1"/>
    <xf numFmtId="0" fontId="10" fillId="0" borderId="0" xfId="0" applyFont="1" applyAlignment="1">
      <alignment wrapText="1"/>
    </xf>
    <xf numFmtId="14" fontId="6" fillId="0" borderId="0" xfId="0" applyNumberFormat="1" applyFont="1"/>
    <xf numFmtId="0" fontId="6" fillId="2" borderId="0" xfId="0" applyFont="1" applyFill="1"/>
    <xf numFmtId="164" fontId="6" fillId="2" borderId="0" xfId="2" applyNumberFormat="1" applyFont="1" applyFill="1" applyAlignment="1">
      <alignment horizontal="left"/>
    </xf>
    <xf numFmtId="0" fontId="6" fillId="0" borderId="0" xfId="1" applyNumberFormat="1" applyFont="1" applyAlignment="1">
      <alignment horizontal="center"/>
    </xf>
    <xf numFmtId="0" fontId="7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7" fillId="0" borderId="0" xfId="1" applyNumberFormat="1" applyFont="1" applyBorder="1"/>
    <xf numFmtId="164" fontId="6" fillId="0" borderId="0" xfId="1" applyNumberFormat="1" applyFont="1" applyBorder="1"/>
    <xf numFmtId="164" fontId="5" fillId="0" borderId="0" xfId="1" applyNumberFormat="1" applyFont="1" applyBorder="1"/>
    <xf numFmtId="0" fontId="6" fillId="0" borderId="0" xfId="0" applyFont="1" applyAlignment="1">
      <alignment wrapText="1"/>
    </xf>
  </cellXfs>
  <cellStyles count="4">
    <cellStyle name="Comma" xfId="1" builtinId="3"/>
    <cellStyle name="Normal" xfId="0" builtinId="0"/>
    <cellStyle name="Normal_missing p&amp;l schedules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cked"/>
        <c:ser>
          <c:idx val="0"/>
          <c:order val="0"/>
          <c:marker>
            <c:symbol val="none"/>
          </c:marker>
          <c:cat>
            <c:strRef>
              <c:f>'U-1.1(month by month)'!$A$10:$A$22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'U-1.1(month by month)'!$B$10:$B$22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10184608</c:v>
                </c:pt>
                <c:pt idx="2">
                  <c:v>9943069</c:v>
                </c:pt>
                <c:pt idx="3">
                  <c:v>15678951</c:v>
                </c:pt>
                <c:pt idx="4">
                  <c:v>9552873</c:v>
                </c:pt>
                <c:pt idx="5">
                  <c:v>8562987</c:v>
                </c:pt>
                <c:pt idx="6">
                  <c:v>11115321</c:v>
                </c:pt>
                <c:pt idx="7">
                  <c:v>5000231</c:v>
                </c:pt>
                <c:pt idx="8">
                  <c:v>13897451</c:v>
                </c:pt>
                <c:pt idx="9">
                  <c:v>9562461</c:v>
                </c:pt>
                <c:pt idx="10">
                  <c:v>7704623</c:v>
                </c:pt>
                <c:pt idx="11">
                  <c:v>12897452</c:v>
                </c:pt>
                <c:pt idx="12">
                  <c:v>10384776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'U-1.1(month by month)'!$A$10:$A$22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'U-1.1(month by month)'!$C$10:$C$22</c:f>
              <c:numCache>
                <c:formatCode>_(* #,##0_);_(* \(#,##0\);_(* "-"??_);_(@_)</c:formatCode>
                <c:ptCount val="13"/>
                <c:pt idx="0" formatCode="General">
                  <c:v>2009</c:v>
                </c:pt>
                <c:pt idx="1">
                  <c:v>9876300</c:v>
                </c:pt>
                <c:pt idx="2">
                  <c:v>8903098</c:v>
                </c:pt>
                <c:pt idx="3">
                  <c:v>11564890</c:v>
                </c:pt>
                <c:pt idx="4">
                  <c:v>8982765</c:v>
                </c:pt>
                <c:pt idx="5">
                  <c:v>7685970</c:v>
                </c:pt>
                <c:pt idx="6">
                  <c:v>8009764</c:v>
                </c:pt>
                <c:pt idx="7">
                  <c:v>4000231</c:v>
                </c:pt>
                <c:pt idx="8">
                  <c:v>13000897</c:v>
                </c:pt>
                <c:pt idx="9">
                  <c:v>8754389</c:v>
                </c:pt>
                <c:pt idx="10">
                  <c:v>6987630</c:v>
                </c:pt>
                <c:pt idx="11">
                  <c:v>11987654</c:v>
                </c:pt>
                <c:pt idx="12">
                  <c:v>12005649</c:v>
                </c:pt>
              </c:numCache>
            </c:numRef>
          </c:val>
        </c:ser>
        <c:marker val="1"/>
        <c:axId val="58054528"/>
        <c:axId val="58056064"/>
      </c:lineChart>
      <c:catAx>
        <c:axId val="58054528"/>
        <c:scaling>
          <c:orientation val="minMax"/>
        </c:scaling>
        <c:axPos val="b"/>
        <c:tickLblPos val="nextTo"/>
        <c:crossAx val="58056064"/>
        <c:crosses val="autoZero"/>
        <c:auto val="1"/>
        <c:lblAlgn val="ctr"/>
        <c:lblOffset val="100"/>
      </c:catAx>
      <c:valAx>
        <c:axId val="58056064"/>
        <c:scaling>
          <c:orientation val="minMax"/>
        </c:scaling>
        <c:axPos val="l"/>
        <c:majorGridlines/>
        <c:numFmt formatCode="General" sourceLinked="1"/>
        <c:tickLblPos val="nextTo"/>
        <c:crossAx val="58054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cked"/>
        <c:ser>
          <c:idx val="0"/>
          <c:order val="0"/>
          <c:tx>
            <c:strRef>
              <c:f>'U-1.2(month by month)'!$B$10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'U-1.2(month by month)'!$A$11:$A$23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'U-1.2(month by month)'!$B$11:$B$23</c:f>
              <c:numCache>
                <c:formatCode>_(* #,##0_);_(* \(#,##0\);_(* "-"??_);_(@_)</c:formatCode>
                <c:ptCount val="13"/>
                <c:pt idx="1">
                  <c:v>5647965</c:v>
                </c:pt>
                <c:pt idx="2">
                  <c:v>8852364</c:v>
                </c:pt>
                <c:pt idx="3">
                  <c:v>987652</c:v>
                </c:pt>
                <c:pt idx="4">
                  <c:v>7536987</c:v>
                </c:pt>
                <c:pt idx="5">
                  <c:v>10521364</c:v>
                </c:pt>
                <c:pt idx="6">
                  <c:v>821439</c:v>
                </c:pt>
                <c:pt idx="7">
                  <c:v>6999503</c:v>
                </c:pt>
                <c:pt idx="8">
                  <c:v>9814523</c:v>
                </c:pt>
                <c:pt idx="9">
                  <c:v>10256897</c:v>
                </c:pt>
                <c:pt idx="10">
                  <c:v>4215695</c:v>
                </c:pt>
                <c:pt idx="11">
                  <c:v>5001523</c:v>
                </c:pt>
                <c:pt idx="12">
                  <c:v>4285241</c:v>
                </c:pt>
              </c:numCache>
            </c:numRef>
          </c:val>
        </c:ser>
        <c:ser>
          <c:idx val="1"/>
          <c:order val="1"/>
          <c:tx>
            <c:strRef>
              <c:f>'U-1.2(month by month)'!$C$10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'U-1.2(month by month)'!$A$11:$A$23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'U-1.2(month by month)'!$C$11:$C$23</c:f>
              <c:numCache>
                <c:formatCode>_(* #,##0_);_(* \(#,##0\);_(* "-"??_);_(@_)</c:formatCode>
                <c:ptCount val="13"/>
                <c:pt idx="1">
                  <c:v>5000000</c:v>
                </c:pt>
                <c:pt idx="2">
                  <c:v>9000000</c:v>
                </c:pt>
                <c:pt idx="3">
                  <c:v>700000</c:v>
                </c:pt>
                <c:pt idx="4">
                  <c:v>6786009</c:v>
                </c:pt>
                <c:pt idx="5">
                  <c:v>9675432</c:v>
                </c:pt>
                <c:pt idx="6">
                  <c:v>890544</c:v>
                </c:pt>
                <c:pt idx="7">
                  <c:v>6000000</c:v>
                </c:pt>
                <c:pt idx="8">
                  <c:v>6897540</c:v>
                </c:pt>
                <c:pt idx="9">
                  <c:v>10007650</c:v>
                </c:pt>
                <c:pt idx="10">
                  <c:v>3456899</c:v>
                </c:pt>
                <c:pt idx="11">
                  <c:v>4998065</c:v>
                </c:pt>
                <c:pt idx="12">
                  <c:v>4000000</c:v>
                </c:pt>
              </c:numCache>
            </c:numRef>
          </c:val>
        </c:ser>
        <c:marker val="1"/>
        <c:axId val="60060416"/>
        <c:axId val="60061952"/>
      </c:lineChart>
      <c:catAx>
        <c:axId val="60060416"/>
        <c:scaling>
          <c:orientation val="minMax"/>
        </c:scaling>
        <c:axPos val="b"/>
        <c:tickLblPos val="nextTo"/>
        <c:crossAx val="60061952"/>
        <c:crosses val="autoZero"/>
        <c:auto val="1"/>
        <c:lblAlgn val="ctr"/>
        <c:lblOffset val="100"/>
      </c:catAx>
      <c:valAx>
        <c:axId val="6006195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crossAx val="60060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5810250</xdr:colOff>
      <xdr:row>9</xdr:row>
      <xdr:rowOff>123825</xdr:rowOff>
    </xdr:from>
    <xdr:to>
      <xdr:col>8</xdr:col>
      <xdr:colOff>28575</xdr:colOff>
      <xdr:row>9</xdr:row>
      <xdr:rowOff>161925</xdr:rowOff>
    </xdr:to>
    <xdr:cxnSp macro="">
      <xdr:nvCxnSpPr>
        <xdr:cNvPr id="3" name="Straight Arrow Connector 2"/>
        <xdr:cNvCxnSpPr/>
      </xdr:nvCxnSpPr>
      <xdr:spPr>
        <a:xfrm>
          <a:off x="10287000" y="2724150"/>
          <a:ext cx="124777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1047750</xdr:colOff>
      <xdr:row>10</xdr:row>
      <xdr:rowOff>66675</xdr:rowOff>
    </xdr:from>
    <xdr:to>
      <xdr:col>11</xdr:col>
      <xdr:colOff>219075</xdr:colOff>
      <xdr:row>27</xdr:row>
      <xdr:rowOff>47625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285750</xdr:colOff>
      <xdr:row>18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06680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A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9</xdr:row>
      <xdr:rowOff>9525</xdr:rowOff>
    </xdr:from>
    <xdr:to>
      <xdr:col>12</xdr:col>
      <xdr:colOff>342900</xdr:colOff>
      <xdr:row>25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D8" sqref="D8"/>
    </sheetView>
  </sheetViews>
  <sheetFormatPr defaultRowHeight="15.75"/>
  <cols>
    <col min="1" max="1" width="15.7109375" style="22" customWidth="1"/>
    <col min="2" max="2" width="8.140625" style="22" customWidth="1"/>
    <col min="3" max="4" width="16.85546875" style="22" bestFit="1" customWidth="1"/>
    <col min="5" max="5" width="12.7109375" style="22" bestFit="1" customWidth="1"/>
    <col min="6" max="6" width="10.5703125" style="22" bestFit="1" customWidth="1"/>
    <col min="7" max="7" width="102.5703125" style="49" customWidth="1"/>
    <col min="8" max="16384" width="9.140625" style="22"/>
  </cols>
  <sheetData>
    <row r="1" spans="1:7">
      <c r="A1" s="1" t="s">
        <v>132</v>
      </c>
      <c r="D1" s="54" t="s">
        <v>20</v>
      </c>
      <c r="E1" s="53"/>
      <c r="G1" s="11"/>
    </row>
    <row r="2" spans="1:7">
      <c r="A2" s="6">
        <v>40543</v>
      </c>
      <c r="D2" s="54" t="s">
        <v>96</v>
      </c>
      <c r="E2" s="53"/>
      <c r="G2" s="11"/>
    </row>
    <row r="3" spans="1:7">
      <c r="A3" s="8" t="s">
        <v>14</v>
      </c>
    </row>
    <row r="4" spans="1:7">
      <c r="A4" s="24"/>
    </row>
    <row r="5" spans="1:7">
      <c r="A5" s="24" t="s">
        <v>62</v>
      </c>
      <c r="B5" s="22" t="s">
        <v>77</v>
      </c>
    </row>
    <row r="6" spans="1:7">
      <c r="A6" s="24"/>
    </row>
    <row r="7" spans="1:7">
      <c r="A7" s="24" t="s">
        <v>47</v>
      </c>
    </row>
    <row r="8" spans="1:7">
      <c r="A8" s="22">
        <v>1</v>
      </c>
      <c r="B8" s="22" t="s">
        <v>97</v>
      </c>
    </row>
    <row r="9" spans="1:7">
      <c r="B9" s="22" t="s">
        <v>98</v>
      </c>
      <c r="C9" s="22" t="s">
        <v>102</v>
      </c>
    </row>
    <row r="10" spans="1:7">
      <c r="B10" s="22" t="s">
        <v>99</v>
      </c>
      <c r="C10" s="22" t="s">
        <v>103</v>
      </c>
    </row>
    <row r="11" spans="1:7">
      <c r="B11" s="22" t="s">
        <v>100</v>
      </c>
      <c r="C11" s="22" t="s">
        <v>104</v>
      </c>
    </row>
    <row r="12" spans="1:7">
      <c r="B12" s="22" t="s">
        <v>101</v>
      </c>
      <c r="C12" s="22" t="s">
        <v>105</v>
      </c>
    </row>
    <row r="13" spans="1:7">
      <c r="B13" s="22" t="s">
        <v>106</v>
      </c>
      <c r="C13" s="22" t="s">
        <v>107</v>
      </c>
    </row>
    <row r="16" spans="1:7">
      <c r="A16" s="24" t="s">
        <v>54</v>
      </c>
    </row>
    <row r="17" spans="1:7">
      <c r="C17" s="48">
        <v>2010</v>
      </c>
      <c r="D17" s="42">
        <v>2009</v>
      </c>
      <c r="E17" s="22" t="s">
        <v>56</v>
      </c>
      <c r="F17" s="22" t="s">
        <v>58</v>
      </c>
      <c r="G17" s="49" t="s">
        <v>59</v>
      </c>
    </row>
    <row r="18" spans="1:7">
      <c r="C18" s="48"/>
      <c r="D18" s="42"/>
      <c r="E18" s="22" t="s">
        <v>57</v>
      </c>
    </row>
    <row r="19" spans="1:7" ht="63">
      <c r="A19" s="22" t="s">
        <v>55</v>
      </c>
      <c r="B19" s="35" t="s">
        <v>21</v>
      </c>
      <c r="C19" s="26">
        <f>'U-1(Sales)'!C12</f>
        <v>199425956</v>
      </c>
      <c r="D19" s="39">
        <f>'U-1(Sales)'!D12</f>
        <v>179171376</v>
      </c>
      <c r="E19" s="32">
        <f>C19-D19</f>
        <v>20254580</v>
      </c>
      <c r="F19" s="50">
        <f>E19/D19</f>
        <v>0.11304584723399122</v>
      </c>
      <c r="G19" s="51" t="s">
        <v>63</v>
      </c>
    </row>
    <row r="20" spans="1:7">
      <c r="B20" s="35"/>
      <c r="C20" s="26"/>
      <c r="D20" s="39"/>
    </row>
    <row r="21" spans="1:7">
      <c r="A21" s="22" t="s">
        <v>81</v>
      </c>
      <c r="B21" s="35" t="s">
        <v>21</v>
      </c>
      <c r="D21" s="41"/>
    </row>
    <row r="22" spans="1:7">
      <c r="D22" s="41"/>
    </row>
    <row r="23" spans="1:7">
      <c r="D23" s="41"/>
    </row>
    <row r="24" spans="1:7">
      <c r="A24" s="22" t="s">
        <v>60</v>
      </c>
    </row>
    <row r="26" spans="1:7">
      <c r="A26" s="22" t="s">
        <v>61</v>
      </c>
    </row>
    <row r="28" spans="1:7">
      <c r="A28" s="22" t="s">
        <v>28</v>
      </c>
    </row>
    <row r="29" spans="1:7">
      <c r="A29" s="22" t="s">
        <v>64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N4" sqref="N4"/>
    </sheetView>
  </sheetViews>
  <sheetFormatPr defaultRowHeight="15.75"/>
  <cols>
    <col min="1" max="1" width="15" style="22" customWidth="1"/>
    <col min="2" max="2" width="11.7109375" style="22" customWidth="1"/>
    <col min="3" max="3" width="15" style="22" customWidth="1"/>
    <col min="4" max="4" width="15.140625" style="22" customWidth="1"/>
    <col min="5" max="5" width="10.7109375" style="22" customWidth="1"/>
    <col min="6" max="6" width="28.140625" style="22" bestFit="1" customWidth="1"/>
    <col min="7" max="16384" width="9.140625" style="22"/>
  </cols>
  <sheetData>
    <row r="1" spans="1:6" s="5" customFormat="1">
      <c r="A1" s="1" t="s">
        <v>132</v>
      </c>
      <c r="B1" s="3"/>
      <c r="C1" s="4"/>
      <c r="D1" s="54" t="s">
        <v>20</v>
      </c>
      <c r="E1" s="53"/>
    </row>
    <row r="2" spans="1:6" s="5" customFormat="1">
      <c r="A2" s="6">
        <v>40543</v>
      </c>
      <c r="C2" s="4"/>
      <c r="D2" s="54" t="s">
        <v>96</v>
      </c>
      <c r="E2" s="53"/>
    </row>
    <row r="3" spans="1:6" s="5" customFormat="1">
      <c r="A3" s="8" t="s">
        <v>65</v>
      </c>
      <c r="C3" s="4"/>
      <c r="E3" s="9"/>
    </row>
    <row r="4" spans="1:6" s="5" customFormat="1">
      <c r="C4" s="4"/>
      <c r="E4" s="4"/>
    </row>
    <row r="5" spans="1:6" s="5" customFormat="1">
      <c r="A5" s="10" t="s">
        <v>66</v>
      </c>
      <c r="C5" s="4"/>
      <c r="D5" s="12"/>
      <c r="E5" s="9"/>
    </row>
    <row r="6" spans="1:6" s="5" customFormat="1">
      <c r="A6" s="2"/>
      <c r="B6" s="13"/>
      <c r="C6" s="4"/>
      <c r="D6" s="12"/>
      <c r="E6" s="14"/>
    </row>
    <row r="7" spans="1:6" s="5" customFormat="1">
      <c r="A7" s="15" t="s">
        <v>67</v>
      </c>
      <c r="B7" s="16"/>
      <c r="C7" s="17"/>
      <c r="D7" s="18"/>
      <c r="E7" s="19"/>
    </row>
    <row r="10" spans="1:6">
      <c r="C10" s="22" t="s">
        <v>73</v>
      </c>
    </row>
    <row r="11" spans="1:6">
      <c r="B11" s="22" t="s">
        <v>69</v>
      </c>
      <c r="C11" s="22" t="s">
        <v>68</v>
      </c>
      <c r="D11" s="22" t="s">
        <v>70</v>
      </c>
      <c r="E11" s="22" t="s">
        <v>71</v>
      </c>
      <c r="F11" s="22" t="s">
        <v>72</v>
      </c>
    </row>
    <row r="12" spans="1:6">
      <c r="A12" s="22">
        <v>1</v>
      </c>
      <c r="B12" s="52">
        <v>40543</v>
      </c>
      <c r="F12" s="22" t="s">
        <v>75</v>
      </c>
    </row>
    <row r="13" spans="1:6">
      <c r="A13" s="22">
        <v>2</v>
      </c>
      <c r="B13" s="52">
        <v>40543</v>
      </c>
      <c r="F13" s="22" t="s">
        <v>75</v>
      </c>
    </row>
    <row r="14" spans="1:6">
      <c r="A14" s="22">
        <v>3</v>
      </c>
      <c r="B14" s="52">
        <v>40543</v>
      </c>
      <c r="F14" s="22" t="s">
        <v>75</v>
      </c>
    </row>
    <row r="15" spans="1:6">
      <c r="A15" s="22">
        <v>4</v>
      </c>
      <c r="B15" s="52">
        <v>40543</v>
      </c>
      <c r="F15" s="22" t="s">
        <v>75</v>
      </c>
    </row>
    <row r="16" spans="1:6">
      <c r="A16" s="22">
        <v>5</v>
      </c>
      <c r="B16" s="52">
        <v>40543</v>
      </c>
      <c r="F16" s="22" t="s">
        <v>75</v>
      </c>
    </row>
    <row r="18" spans="1:6">
      <c r="C18" s="22" t="s">
        <v>131</v>
      </c>
    </row>
    <row r="19" spans="1:6">
      <c r="A19" s="22">
        <v>1</v>
      </c>
      <c r="B19" s="52">
        <v>40548</v>
      </c>
      <c r="F19" s="22" t="s">
        <v>75</v>
      </c>
    </row>
    <row r="20" spans="1:6">
      <c r="A20" s="22">
        <v>2</v>
      </c>
      <c r="B20" s="52">
        <v>40549</v>
      </c>
      <c r="F20" s="22" t="s">
        <v>75</v>
      </c>
    </row>
    <row r="21" spans="1:6">
      <c r="A21" s="22">
        <v>3</v>
      </c>
      <c r="B21" s="52">
        <v>40549</v>
      </c>
      <c r="F21" s="22" t="s">
        <v>75</v>
      </c>
    </row>
    <row r="22" spans="1:6">
      <c r="A22" s="22">
        <v>4</v>
      </c>
      <c r="B22" s="52">
        <v>40550</v>
      </c>
      <c r="F22" s="22" t="s">
        <v>75</v>
      </c>
    </row>
    <row r="23" spans="1:6">
      <c r="A23" s="22">
        <v>5</v>
      </c>
      <c r="B23" s="52">
        <v>40551</v>
      </c>
      <c r="F23" s="22" t="s">
        <v>75</v>
      </c>
    </row>
    <row r="26" spans="1:6">
      <c r="A26" s="22" t="s">
        <v>28</v>
      </c>
    </row>
    <row r="27" spans="1:6">
      <c r="A27" s="22" t="s">
        <v>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G3" sqref="G3:G4"/>
    </sheetView>
  </sheetViews>
  <sheetFormatPr defaultRowHeight="15.75"/>
  <cols>
    <col min="1" max="1" width="16.7109375" style="22" bestFit="1" customWidth="1"/>
    <col min="2" max="2" width="8.28515625" style="35" bestFit="1" customWidth="1"/>
    <col min="3" max="3" width="14" style="26" bestFit="1" customWidth="1"/>
    <col min="4" max="4" width="14" style="39" bestFit="1" customWidth="1"/>
    <col min="5" max="5" width="13.5703125" style="26" bestFit="1" customWidth="1"/>
    <col min="6" max="6" width="8.7109375" style="22" bestFit="1" customWidth="1"/>
    <col min="7" max="7" width="47.140625" style="49" bestFit="1" customWidth="1"/>
    <col min="8" max="8" width="14" style="26" bestFit="1" customWidth="1"/>
    <col min="9" max="16384" width="9.140625" style="22"/>
  </cols>
  <sheetData>
    <row r="1" spans="1:7">
      <c r="A1" s="1" t="s">
        <v>132</v>
      </c>
      <c r="E1" s="54" t="s">
        <v>20</v>
      </c>
      <c r="F1" s="53"/>
    </row>
    <row r="2" spans="1:7">
      <c r="A2" s="6">
        <v>40543</v>
      </c>
      <c r="E2" s="54" t="s">
        <v>96</v>
      </c>
      <c r="F2" s="53"/>
    </row>
    <row r="3" spans="1:7">
      <c r="A3" s="8" t="s">
        <v>81</v>
      </c>
    </row>
    <row r="5" spans="1:7">
      <c r="A5" s="22" t="s">
        <v>127</v>
      </c>
    </row>
    <row r="7" spans="1:7">
      <c r="A7" s="24" t="s">
        <v>128</v>
      </c>
      <c r="B7" s="22" t="s">
        <v>129</v>
      </c>
    </row>
    <row r="10" spans="1:7">
      <c r="C10" s="55">
        <v>2010</v>
      </c>
      <c r="D10" s="56">
        <v>2011</v>
      </c>
      <c r="E10" s="55" t="s">
        <v>117</v>
      </c>
      <c r="F10" s="22" t="s">
        <v>115</v>
      </c>
    </row>
    <row r="11" spans="1:7">
      <c r="C11" s="57" t="s">
        <v>17</v>
      </c>
      <c r="D11" s="58" t="s">
        <v>17</v>
      </c>
      <c r="E11" s="57" t="s">
        <v>57</v>
      </c>
      <c r="F11" s="22" t="s">
        <v>116</v>
      </c>
      <c r="G11" s="49" t="s">
        <v>39</v>
      </c>
    </row>
    <row r="12" spans="1:7">
      <c r="A12" s="22" t="s">
        <v>111</v>
      </c>
      <c r="B12" s="35" t="s">
        <v>114</v>
      </c>
      <c r="C12" s="26">
        <f>-D14</f>
        <v>80000000</v>
      </c>
      <c r="D12" s="39">
        <v>70000000</v>
      </c>
      <c r="E12" s="26">
        <f>C12-D12</f>
        <v>10000000</v>
      </c>
      <c r="F12" s="50">
        <f>E12/D12</f>
        <v>0.14285714285714285</v>
      </c>
      <c r="G12" s="49" t="s">
        <v>124</v>
      </c>
    </row>
    <row r="13" spans="1:7">
      <c r="A13" s="22" t="s">
        <v>112</v>
      </c>
      <c r="C13" s="26">
        <v>120000000</v>
      </c>
      <c r="D13" s="39">
        <v>110000000</v>
      </c>
      <c r="E13" s="26">
        <f t="shared" ref="E13:E14" si="0">C13-D13</f>
        <v>10000000</v>
      </c>
      <c r="F13" s="50">
        <f t="shared" ref="F13:F14" si="1">E13/D13</f>
        <v>9.0909090909090912E-2</v>
      </c>
    </row>
    <row r="14" spans="1:7">
      <c r="A14" s="22" t="s">
        <v>113</v>
      </c>
      <c r="B14" s="35" t="s">
        <v>114</v>
      </c>
      <c r="C14" s="26">
        <v>-90000000</v>
      </c>
      <c r="D14" s="39">
        <v>-80000000</v>
      </c>
      <c r="E14" s="26">
        <f t="shared" si="0"/>
        <v>-10000000</v>
      </c>
      <c r="F14" s="50">
        <f t="shared" si="1"/>
        <v>0.125</v>
      </c>
      <c r="G14" s="49" t="s">
        <v>124</v>
      </c>
    </row>
    <row r="15" spans="1:7" ht="16.5" thickBot="1">
      <c r="A15" s="22" t="s">
        <v>81</v>
      </c>
      <c r="B15" s="25" t="s">
        <v>26</v>
      </c>
      <c r="C15" s="38">
        <f>SUM(C12:C14)</f>
        <v>110000000</v>
      </c>
      <c r="D15" s="40">
        <f>SUM(D12:D14)</f>
        <v>100000000</v>
      </c>
      <c r="E15" s="60"/>
      <c r="F15" s="50"/>
    </row>
    <row r="16" spans="1:7" ht="16.5" thickTop="1">
      <c r="C16" s="31" t="s">
        <v>23</v>
      </c>
      <c r="D16" s="43" t="s">
        <v>52</v>
      </c>
      <c r="F16" s="50"/>
    </row>
    <row r="19" spans="1:2">
      <c r="A19" s="31" t="s">
        <v>23</v>
      </c>
      <c r="B19" s="22" t="s">
        <v>24</v>
      </c>
    </row>
    <row r="20" spans="1:2">
      <c r="A20" s="25" t="s">
        <v>26</v>
      </c>
      <c r="B20" s="22" t="s">
        <v>126</v>
      </c>
    </row>
    <row r="21" spans="1:2">
      <c r="A21" s="43" t="s">
        <v>52</v>
      </c>
      <c r="B21" s="45" t="s">
        <v>53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I1:J2"/>
  <sheetViews>
    <sheetView workbookViewId="0">
      <selection activeCell="I21" sqref="I21"/>
    </sheetView>
  </sheetViews>
  <sheetFormatPr defaultRowHeight="12.75"/>
  <sheetData>
    <row r="1" spans="9:10" ht="15.75">
      <c r="I1" s="54" t="s">
        <v>20</v>
      </c>
      <c r="J1" s="53"/>
    </row>
    <row r="2" spans="9:10" ht="15.75">
      <c r="I2" s="54" t="s">
        <v>96</v>
      </c>
      <c r="J2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120" zoomScaleNormal="120" workbookViewId="0">
      <selection activeCell="A8" sqref="A8"/>
    </sheetView>
  </sheetViews>
  <sheetFormatPr defaultRowHeight="15.75"/>
  <cols>
    <col min="1" max="1" width="13.28515625" style="22" customWidth="1"/>
    <col min="2" max="2" width="4.42578125" style="35" bestFit="1" customWidth="1"/>
    <col min="3" max="3" width="14" style="22" bestFit="1" customWidth="1"/>
    <col min="4" max="4" width="14" style="35" bestFit="1" customWidth="1"/>
    <col min="5" max="5" width="12.7109375" style="22" customWidth="1"/>
    <col min="6" max="6" width="8.7109375" style="22" bestFit="1" customWidth="1"/>
    <col min="7" max="7" width="96.28515625" style="22" customWidth="1"/>
    <col min="8" max="16384" width="9.140625" style="22"/>
  </cols>
  <sheetData>
    <row r="1" spans="1:9">
      <c r="A1" s="1" t="s">
        <v>132</v>
      </c>
      <c r="E1" s="54" t="s">
        <v>20</v>
      </c>
      <c r="F1" s="53"/>
      <c r="G1" s="11"/>
    </row>
    <row r="2" spans="1:9">
      <c r="A2" s="6">
        <v>40543</v>
      </c>
      <c r="E2" s="54" t="s">
        <v>96</v>
      </c>
      <c r="F2" s="53"/>
      <c r="G2" s="11"/>
    </row>
    <row r="3" spans="1:9">
      <c r="A3" s="8" t="s">
        <v>80</v>
      </c>
    </row>
    <row r="5" spans="1:9">
      <c r="C5" s="48">
        <v>2010</v>
      </c>
      <c r="D5" s="42">
        <v>2009</v>
      </c>
      <c r="E5" s="22" t="s">
        <v>56</v>
      </c>
      <c r="F5" s="22" t="s">
        <v>115</v>
      </c>
      <c r="G5" s="22" t="s">
        <v>39</v>
      </c>
    </row>
    <row r="6" spans="1:9">
      <c r="C6" s="48" t="s">
        <v>17</v>
      </c>
      <c r="D6" s="42" t="s">
        <v>17</v>
      </c>
      <c r="E6" s="22" t="s">
        <v>57</v>
      </c>
      <c r="F6" s="22" t="s">
        <v>120</v>
      </c>
    </row>
    <row r="7" spans="1:9">
      <c r="D7" s="41"/>
    </row>
    <row r="8" spans="1:9" ht="78.75">
      <c r="A8" s="22" t="s">
        <v>55</v>
      </c>
      <c r="B8" s="35" t="s">
        <v>118</v>
      </c>
      <c r="C8" s="26">
        <f>'U-1(Sales)'!C12</f>
        <v>199425956</v>
      </c>
      <c r="D8" s="39">
        <f>'U-1(Sales)'!D12</f>
        <v>179171376</v>
      </c>
      <c r="E8" s="32">
        <f>C8-D8</f>
        <v>20254580</v>
      </c>
      <c r="F8" s="50">
        <f>E8/D8</f>
        <v>0.11304584723399122</v>
      </c>
      <c r="G8" s="62" t="s">
        <v>125</v>
      </c>
    </row>
    <row r="9" spans="1:9">
      <c r="C9" s="26"/>
      <c r="D9" s="39"/>
    </row>
    <row r="10" spans="1:9">
      <c r="A10" s="22" t="s">
        <v>108</v>
      </c>
      <c r="B10" s="35" t="s">
        <v>119</v>
      </c>
      <c r="C10" s="26">
        <f>'U-2(Cost of sales)'!C15</f>
        <v>110000000</v>
      </c>
      <c r="D10" s="39">
        <f>'U-2(Cost of sales)'!D15</f>
        <v>100000000</v>
      </c>
      <c r="E10" s="32">
        <f>C10-D10</f>
        <v>10000000</v>
      </c>
      <c r="F10" s="50">
        <f>E10/D10</f>
        <v>0.1</v>
      </c>
      <c r="G10" s="62" t="s">
        <v>122</v>
      </c>
      <c r="I10" s="22" t="s">
        <v>123</v>
      </c>
    </row>
    <row r="11" spans="1:9">
      <c r="C11" s="60"/>
      <c r="D11" s="61"/>
      <c r="E11" s="20"/>
    </row>
    <row r="12" spans="1:9">
      <c r="C12" s="60"/>
      <c r="D12" s="59"/>
      <c r="E12" s="20"/>
    </row>
    <row r="13" spans="1:9">
      <c r="C13" s="20"/>
      <c r="D13" s="21"/>
      <c r="E13" s="2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/>
  </sheetViews>
  <sheetFormatPr defaultRowHeight="15.75"/>
  <cols>
    <col min="1" max="1" width="11.140625" style="22" bestFit="1" customWidth="1"/>
    <col min="2" max="2" width="6.140625" style="35" bestFit="1" customWidth="1"/>
    <col min="3" max="3" width="14" style="22" bestFit="1" customWidth="1"/>
    <col min="4" max="4" width="14" style="35" bestFit="1" customWidth="1"/>
    <col min="5" max="5" width="12.7109375" style="22" bestFit="1" customWidth="1"/>
    <col min="6" max="6" width="10.85546875" style="22" customWidth="1"/>
    <col min="7" max="7" width="65.28515625" style="22" customWidth="1"/>
    <col min="8" max="16384" width="9.140625" style="22"/>
  </cols>
  <sheetData>
    <row r="1" spans="1:7">
      <c r="A1" s="1" t="s">
        <v>132</v>
      </c>
      <c r="E1" s="54" t="s">
        <v>20</v>
      </c>
      <c r="F1" s="53"/>
      <c r="G1" s="11"/>
    </row>
    <row r="2" spans="1:7">
      <c r="A2" s="46">
        <v>40543</v>
      </c>
      <c r="E2" s="54" t="s">
        <v>96</v>
      </c>
      <c r="F2" s="53"/>
      <c r="G2" s="11"/>
    </row>
    <row r="3" spans="1:7">
      <c r="A3" s="47" t="s">
        <v>14</v>
      </c>
    </row>
    <row r="5" spans="1:7">
      <c r="C5" s="48">
        <v>2010</v>
      </c>
      <c r="D5" s="42">
        <v>2009</v>
      </c>
    </row>
    <row r="6" spans="1:7">
      <c r="C6" s="48" t="s">
        <v>17</v>
      </c>
      <c r="D6" s="42" t="s">
        <v>17</v>
      </c>
      <c r="E6" s="22" t="s">
        <v>56</v>
      </c>
      <c r="F6" s="22" t="s">
        <v>121</v>
      </c>
      <c r="G6" s="49" t="s">
        <v>39</v>
      </c>
    </row>
    <row r="7" spans="1:7">
      <c r="D7" s="41"/>
      <c r="E7" s="22" t="s">
        <v>57</v>
      </c>
      <c r="F7" s="22" t="s">
        <v>57</v>
      </c>
      <c r="G7" s="49"/>
    </row>
    <row r="8" spans="1:7">
      <c r="A8" s="22" t="s">
        <v>0</v>
      </c>
      <c r="B8" s="35" t="s">
        <v>78</v>
      </c>
      <c r="C8" s="26">
        <f>'U-1.1(month by month)'!B23</f>
        <v>124484803</v>
      </c>
      <c r="D8" s="39">
        <f>'U-1.1(month by month)'!C23</f>
        <v>111759237</v>
      </c>
      <c r="E8" s="32">
        <f>C8-D8</f>
        <v>12725566</v>
      </c>
      <c r="F8" s="50">
        <f>E8/D8</f>
        <v>0.11386589906658007</v>
      </c>
    </row>
    <row r="9" spans="1:7">
      <c r="C9" s="26"/>
      <c r="D9" s="39"/>
    </row>
    <row r="10" spans="1:7">
      <c r="A10" s="22" t="s">
        <v>1</v>
      </c>
      <c r="B10" s="35" t="s">
        <v>79</v>
      </c>
      <c r="C10" s="26">
        <f>'U-1.2(month by month)'!B24</f>
        <v>74941153</v>
      </c>
      <c r="D10" s="39">
        <f>'U-1.2(month by month)'!C24</f>
        <v>67412139</v>
      </c>
      <c r="E10" s="32">
        <f>C10-D10</f>
        <v>7529014</v>
      </c>
      <c r="F10" s="50">
        <f>E10/D10</f>
        <v>0.11168632403134397</v>
      </c>
    </row>
    <row r="11" spans="1:7">
      <c r="C11" s="26"/>
      <c r="D11" s="27"/>
    </row>
    <row r="12" spans="1:7" ht="16.5" thickBot="1">
      <c r="C12" s="38">
        <f>SUM(C8:C10)</f>
        <v>199425956</v>
      </c>
      <c r="D12" s="40">
        <f>SUM(D8:D10)</f>
        <v>179171376</v>
      </c>
    </row>
    <row r="13" spans="1:7" ht="16.5" thickTop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opLeftCell="A13" workbookViewId="0">
      <selection activeCell="E36" sqref="E36"/>
    </sheetView>
  </sheetViews>
  <sheetFormatPr defaultRowHeight="15.75"/>
  <cols>
    <col min="1" max="1" width="22.7109375" style="22" bestFit="1" customWidth="1"/>
    <col min="2" max="2" width="14" style="22" customWidth="1"/>
    <col min="3" max="3" width="14.5703125" style="35" customWidth="1"/>
    <col min="4" max="4" width="9.140625" style="22"/>
    <col min="5" max="5" width="24.7109375" style="22" bestFit="1" customWidth="1"/>
    <col min="6" max="6" width="10.5703125" style="22" customWidth="1"/>
    <col min="7" max="16384" width="9.140625" style="22"/>
  </cols>
  <sheetData>
    <row r="1" spans="1:7" s="5" customFormat="1">
      <c r="A1" s="1" t="s">
        <v>132</v>
      </c>
      <c r="B1" s="2"/>
      <c r="C1" s="3"/>
      <c r="D1" s="54" t="s">
        <v>20</v>
      </c>
      <c r="E1" s="53"/>
      <c r="F1" s="11"/>
    </row>
    <row r="2" spans="1:7" s="5" customFormat="1">
      <c r="A2" s="6">
        <v>40543</v>
      </c>
      <c r="B2" s="7"/>
      <c r="D2" s="54" t="s">
        <v>96</v>
      </c>
      <c r="E2" s="53"/>
      <c r="F2" s="11"/>
    </row>
    <row r="3" spans="1:7" s="5" customFormat="1">
      <c r="A3" s="8" t="s">
        <v>19</v>
      </c>
      <c r="B3" s="7"/>
      <c r="D3" s="4"/>
      <c r="F3" s="9"/>
    </row>
    <row r="4" spans="1:7" s="5" customFormat="1">
      <c r="D4" s="4"/>
      <c r="F4" s="4"/>
    </row>
    <row r="5" spans="1:7" s="5" customFormat="1">
      <c r="A5" s="10" t="s">
        <v>76</v>
      </c>
      <c r="B5" s="11"/>
      <c r="D5" s="4"/>
      <c r="E5" s="12"/>
      <c r="F5" s="9"/>
    </row>
    <row r="6" spans="1:7" s="5" customFormat="1">
      <c r="A6" s="2"/>
      <c r="B6" s="11"/>
      <c r="C6" s="13"/>
      <c r="D6" s="4"/>
      <c r="E6" s="12"/>
      <c r="F6" s="14"/>
    </row>
    <row r="7" spans="1:7" s="5" customFormat="1">
      <c r="A7" s="15" t="s">
        <v>22</v>
      </c>
      <c r="B7" s="10"/>
      <c r="C7" s="16"/>
      <c r="D7" s="17"/>
      <c r="E7" s="18"/>
      <c r="F7" s="19"/>
    </row>
    <row r="8" spans="1:7">
      <c r="A8" s="20"/>
      <c r="B8" s="20"/>
      <c r="C8" s="21"/>
      <c r="D8" s="20"/>
      <c r="E8" s="20"/>
      <c r="F8" s="20"/>
    </row>
    <row r="9" spans="1:7">
      <c r="A9" s="20"/>
      <c r="B9" s="23"/>
      <c r="C9" s="21"/>
      <c r="D9" s="20"/>
      <c r="E9" s="20"/>
      <c r="F9" s="20"/>
    </row>
    <row r="10" spans="1:7">
      <c r="A10" s="24" t="s">
        <v>29</v>
      </c>
      <c r="B10" s="23">
        <v>2010</v>
      </c>
      <c r="C10" s="25">
        <v>2009</v>
      </c>
    </row>
    <row r="11" spans="1:7">
      <c r="A11" s="22" t="s">
        <v>2</v>
      </c>
      <c r="B11" s="26">
        <f>9875413+309195</f>
        <v>10184608</v>
      </c>
      <c r="C11" s="39">
        <v>9876300</v>
      </c>
      <c r="D11" s="26"/>
      <c r="E11" s="28"/>
      <c r="F11" s="26"/>
      <c r="G11" s="26"/>
    </row>
    <row r="12" spans="1:7">
      <c r="A12" s="22" t="s">
        <v>3</v>
      </c>
      <c r="B12" s="26">
        <f>10384776-441707</f>
        <v>9943069</v>
      </c>
      <c r="C12" s="39">
        <v>8903098</v>
      </c>
      <c r="D12" s="26"/>
      <c r="E12" s="28"/>
      <c r="F12" s="26"/>
      <c r="G12" s="26"/>
    </row>
    <row r="13" spans="1:7">
      <c r="A13" s="22" t="s">
        <v>4</v>
      </c>
      <c r="B13" s="26">
        <v>15678951</v>
      </c>
      <c r="C13" s="39">
        <v>11564890</v>
      </c>
      <c r="D13" s="26"/>
      <c r="E13" s="26"/>
      <c r="F13" s="26"/>
      <c r="G13" s="26"/>
    </row>
    <row r="14" spans="1:7">
      <c r="A14" s="22" t="s">
        <v>5</v>
      </c>
      <c r="B14" s="26">
        <v>9552873</v>
      </c>
      <c r="C14" s="39">
        <v>8982765</v>
      </c>
      <c r="D14" s="26"/>
      <c r="E14" s="26"/>
      <c r="F14" s="26"/>
      <c r="G14" s="26"/>
    </row>
    <row r="15" spans="1:7">
      <c r="A15" s="22" t="s">
        <v>6</v>
      </c>
      <c r="B15" s="26">
        <v>8562987</v>
      </c>
      <c r="C15" s="39">
        <v>7685970</v>
      </c>
      <c r="D15" s="26"/>
      <c r="E15" s="26"/>
      <c r="F15" s="26"/>
      <c r="G15" s="26"/>
    </row>
    <row r="16" spans="1:7">
      <c r="A16" s="22" t="s">
        <v>7</v>
      </c>
      <c r="B16" s="26">
        <v>11115321</v>
      </c>
      <c r="C16" s="39">
        <v>8009764</v>
      </c>
      <c r="D16" s="26"/>
      <c r="E16" s="26"/>
      <c r="F16" s="26"/>
      <c r="G16" s="26"/>
    </row>
    <row r="17" spans="1:7">
      <c r="A17" s="22" t="s">
        <v>8</v>
      </c>
      <c r="B17" s="26">
        <v>5000231</v>
      </c>
      <c r="C17" s="39">
        <v>4000231</v>
      </c>
      <c r="D17" s="26"/>
      <c r="E17" s="26"/>
      <c r="F17" s="26"/>
      <c r="G17" s="26"/>
    </row>
    <row r="18" spans="1:7">
      <c r="A18" s="22" t="s">
        <v>9</v>
      </c>
      <c r="B18" s="26">
        <f>10897451+3000000</f>
        <v>13897451</v>
      </c>
      <c r="C18" s="39">
        <v>13000897</v>
      </c>
      <c r="D18" s="26"/>
      <c r="E18" s="26"/>
      <c r="F18" s="26"/>
      <c r="G18" s="26"/>
    </row>
    <row r="19" spans="1:7">
      <c r="A19" s="22" t="s">
        <v>10</v>
      </c>
      <c r="B19" s="26">
        <v>9562461</v>
      </c>
      <c r="C19" s="39">
        <v>8754389</v>
      </c>
      <c r="D19" s="26"/>
      <c r="E19" s="26"/>
      <c r="F19" s="26"/>
      <c r="G19" s="26"/>
    </row>
    <row r="20" spans="1:7">
      <c r="A20" s="22" t="s">
        <v>11</v>
      </c>
      <c r="B20" s="26">
        <v>7704623</v>
      </c>
      <c r="C20" s="39">
        <v>6987630</v>
      </c>
      <c r="D20" s="26"/>
      <c r="E20" s="26"/>
      <c r="F20" s="26"/>
      <c r="G20" s="26"/>
    </row>
    <row r="21" spans="1:7">
      <c r="A21" s="22" t="s">
        <v>12</v>
      </c>
      <c r="B21" s="26">
        <f>15897452-3000000</f>
        <v>12897452</v>
      </c>
      <c r="C21" s="39">
        <v>11987654</v>
      </c>
      <c r="D21" s="26"/>
      <c r="E21" s="26"/>
      <c r="F21" s="26"/>
      <c r="G21" s="26"/>
    </row>
    <row r="22" spans="1:7">
      <c r="A22" s="22" t="s">
        <v>13</v>
      </c>
      <c r="B22" s="26">
        <v>10384776</v>
      </c>
      <c r="C22" s="39">
        <v>12005649</v>
      </c>
      <c r="D22" s="26"/>
      <c r="E22" s="26"/>
      <c r="F22" s="26"/>
      <c r="G22" s="26"/>
    </row>
    <row r="23" spans="1:7" ht="16.5" thickBot="1">
      <c r="A23" s="29" t="s">
        <v>26</v>
      </c>
      <c r="B23" s="30">
        <f>SUM(B11:B22)</f>
        <v>124484803</v>
      </c>
      <c r="C23" s="44">
        <f>SUM(C11:C22)</f>
        <v>111759237</v>
      </c>
      <c r="D23" s="26"/>
      <c r="E23" s="26"/>
      <c r="F23" s="26"/>
      <c r="G23" s="26"/>
    </row>
    <row r="24" spans="1:7">
      <c r="B24" s="31" t="s">
        <v>23</v>
      </c>
      <c r="C24" s="43" t="s">
        <v>52</v>
      </c>
      <c r="D24" s="26"/>
      <c r="E24" s="26"/>
      <c r="F24" s="26"/>
      <c r="G24" s="26"/>
    </row>
    <row r="25" spans="1:7">
      <c r="B25" s="32"/>
      <c r="C25" s="27" t="s">
        <v>21</v>
      </c>
      <c r="D25" s="26"/>
      <c r="E25" s="26"/>
      <c r="F25" s="26"/>
      <c r="G25" s="26"/>
    </row>
    <row r="26" spans="1:7">
      <c r="B26" s="32"/>
      <c r="C26" s="27"/>
      <c r="D26" s="26"/>
      <c r="E26" s="26"/>
      <c r="F26" s="26"/>
      <c r="G26" s="26"/>
    </row>
    <row r="27" spans="1:7">
      <c r="A27" s="33" t="s">
        <v>16</v>
      </c>
      <c r="C27" s="27"/>
      <c r="F27" s="26"/>
      <c r="G27" s="26"/>
    </row>
    <row r="28" spans="1:7">
      <c r="A28" s="33"/>
      <c r="C28" s="27"/>
      <c r="F28" s="26"/>
      <c r="G28" s="26"/>
    </row>
    <row r="29" spans="1:7">
      <c r="A29" s="31" t="s">
        <v>23</v>
      </c>
      <c r="B29" s="22" t="s">
        <v>24</v>
      </c>
      <c r="C29" s="27"/>
      <c r="F29" s="26"/>
    </row>
    <row r="30" spans="1:7">
      <c r="A30" s="25" t="s">
        <v>26</v>
      </c>
      <c r="B30" s="22" t="s">
        <v>27</v>
      </c>
      <c r="C30" s="27"/>
      <c r="D30" s="26"/>
      <c r="E30" s="26"/>
      <c r="F30" s="26"/>
      <c r="G30" s="28" t="s">
        <v>25</v>
      </c>
    </row>
    <row r="31" spans="1:7">
      <c r="A31" s="43" t="s">
        <v>52</v>
      </c>
      <c r="B31" s="45" t="s">
        <v>53</v>
      </c>
      <c r="C31" s="27"/>
      <c r="D31" s="26"/>
      <c r="E31" s="26"/>
      <c r="F31" s="26">
        <v>1</v>
      </c>
      <c r="G31" s="26" t="s">
        <v>37</v>
      </c>
    </row>
    <row r="32" spans="1:7">
      <c r="C32" s="27"/>
      <c r="D32" s="26"/>
      <c r="E32" s="26"/>
      <c r="F32" s="26"/>
      <c r="G32" s="26" t="s">
        <v>30</v>
      </c>
    </row>
    <row r="33" spans="1:7">
      <c r="A33" s="24" t="s">
        <v>28</v>
      </c>
      <c r="C33" s="27"/>
      <c r="D33" s="26"/>
      <c r="E33" s="26"/>
      <c r="F33" s="34" t="s">
        <v>34</v>
      </c>
      <c r="G33" s="26" t="s">
        <v>31</v>
      </c>
    </row>
    <row r="34" spans="1:7">
      <c r="C34" s="27"/>
      <c r="D34" s="26"/>
      <c r="E34" s="26"/>
      <c r="F34" s="34" t="s">
        <v>35</v>
      </c>
      <c r="G34" s="26" t="s">
        <v>32</v>
      </c>
    </row>
    <row r="35" spans="1:7">
      <c r="C35" s="27"/>
      <c r="D35" s="26"/>
      <c r="E35" s="26"/>
      <c r="F35" s="34" t="s">
        <v>36</v>
      </c>
      <c r="G35" s="26" t="s">
        <v>33</v>
      </c>
    </row>
    <row r="36" spans="1:7">
      <c r="C36" s="27"/>
      <c r="D36" s="26"/>
      <c r="E36" s="26"/>
      <c r="F36" s="34" t="s">
        <v>48</v>
      </c>
      <c r="G36" s="26" t="s">
        <v>49</v>
      </c>
    </row>
    <row r="37" spans="1:7">
      <c r="C37" s="27"/>
      <c r="D37" s="26"/>
      <c r="E37" s="26"/>
      <c r="F37" s="34" t="s">
        <v>50</v>
      </c>
      <c r="G37" s="26" t="s">
        <v>51</v>
      </c>
    </row>
    <row r="38" spans="1:7">
      <c r="C38" s="27"/>
      <c r="D38" s="26"/>
      <c r="E38" s="26"/>
      <c r="F38" s="26"/>
      <c r="G38" s="26"/>
    </row>
    <row r="39" spans="1:7">
      <c r="C39" s="27"/>
      <c r="D39" s="26"/>
      <c r="E39" s="26"/>
      <c r="F39" s="26"/>
      <c r="G39" s="26"/>
    </row>
    <row r="40" spans="1:7">
      <c r="C40" s="27"/>
      <c r="D40" s="26"/>
      <c r="E40" s="26"/>
      <c r="F40" s="26"/>
      <c r="G40" s="26"/>
    </row>
  </sheetData>
  <phoneticPr fontId="2" type="noConversion"/>
  <pageMargins left="0.75" right="0.75" top="1" bottom="1" header="0.5" footer="0.5"/>
  <pageSetup orientation="portrait" horizont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/>
  </sheetViews>
  <sheetFormatPr defaultColWidth="11.140625" defaultRowHeight="12.75"/>
  <sheetData>
    <row r="1" spans="1:3" ht="15.75">
      <c r="A1" s="1" t="s">
        <v>132</v>
      </c>
      <c r="B1" s="22"/>
      <c r="C1" s="22"/>
    </row>
    <row r="2" spans="1:3" ht="15.75">
      <c r="A2" s="6">
        <v>40543</v>
      </c>
      <c r="B2" s="22"/>
      <c r="C2" s="22"/>
    </row>
    <row r="3" spans="1:3" ht="15.75">
      <c r="A3" s="8" t="s">
        <v>19</v>
      </c>
      <c r="B3" s="22"/>
      <c r="C3" s="22"/>
    </row>
    <row r="4" spans="1:3" ht="15.75">
      <c r="A4" s="5"/>
      <c r="B4" s="22"/>
      <c r="C4" s="22"/>
    </row>
    <row r="5" spans="1:3" ht="15.75">
      <c r="A5" s="10" t="s">
        <v>109</v>
      </c>
      <c r="B5" s="22"/>
      <c r="C5" s="22"/>
    </row>
    <row r="6" spans="1:3" ht="15.75">
      <c r="A6" s="2"/>
      <c r="B6" s="22"/>
      <c r="C6" s="22"/>
    </row>
    <row r="7" spans="1:3" ht="15.75">
      <c r="A7" s="15" t="s">
        <v>110</v>
      </c>
      <c r="B7" s="22"/>
      <c r="C7" s="22"/>
    </row>
    <row r="8" spans="1:3" ht="15.75">
      <c r="A8" s="22"/>
      <c r="B8" s="22"/>
      <c r="C8" s="22"/>
    </row>
    <row r="9" spans="1:3" ht="15.75">
      <c r="A9" s="22" t="s">
        <v>54</v>
      </c>
      <c r="B9" s="22"/>
      <c r="C9" s="22"/>
    </row>
    <row r="10" spans="1:3" ht="15.75">
      <c r="A10" s="22"/>
      <c r="B10" s="22"/>
      <c r="C10" s="22"/>
    </row>
    <row r="11" spans="1:3" ht="15.75">
      <c r="A11" s="22"/>
      <c r="B11" s="22"/>
      <c r="C11" s="22"/>
    </row>
    <row r="12" spans="1:3" ht="15.75">
      <c r="A12" s="22"/>
      <c r="B12" s="22"/>
      <c r="C12" s="22"/>
    </row>
    <row r="13" spans="1:3" ht="15.75">
      <c r="A13" s="22"/>
      <c r="B13" s="22"/>
      <c r="C13" s="22"/>
    </row>
    <row r="14" spans="1:3" ht="15.75">
      <c r="A14" s="22"/>
      <c r="B14" s="22"/>
      <c r="C14" s="22"/>
    </row>
    <row r="15" spans="1:3" ht="15.75">
      <c r="A15" s="22" t="s">
        <v>28</v>
      </c>
      <c r="B15" s="22"/>
      <c r="C15" s="22"/>
    </row>
    <row r="16" spans="1:3" ht="15.75">
      <c r="A16" s="22" t="s">
        <v>93</v>
      </c>
      <c r="B16" s="22"/>
      <c r="C16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workbookViewId="0"/>
  </sheetViews>
  <sheetFormatPr defaultRowHeight="15.75"/>
  <cols>
    <col min="1" max="1" width="14.85546875" style="22" customWidth="1"/>
    <col min="2" max="2" width="14.85546875" style="35" customWidth="1"/>
    <col min="3" max="256" width="14.85546875" style="22" customWidth="1"/>
    <col min="257" max="16384" width="9.140625" style="22"/>
  </cols>
  <sheetData>
    <row r="1" spans="1:6" s="5" customFormat="1">
      <c r="A1" s="1" t="s">
        <v>132</v>
      </c>
      <c r="B1" s="3"/>
      <c r="C1" s="4"/>
      <c r="D1" s="54" t="s">
        <v>20</v>
      </c>
      <c r="E1" s="53"/>
    </row>
    <row r="2" spans="1:6" s="5" customFormat="1">
      <c r="A2" s="6">
        <v>40543</v>
      </c>
      <c r="C2" s="4"/>
      <c r="D2" s="54" t="s">
        <v>96</v>
      </c>
      <c r="E2" s="53"/>
    </row>
    <row r="3" spans="1:6" s="5" customFormat="1">
      <c r="A3" s="8" t="s">
        <v>18</v>
      </c>
      <c r="C3" s="4"/>
      <c r="E3" s="9"/>
    </row>
    <row r="4" spans="1:6" s="5" customFormat="1">
      <c r="C4" s="4"/>
      <c r="E4" s="4"/>
    </row>
    <row r="5" spans="1:6" s="5" customFormat="1">
      <c r="A5" s="10" t="s">
        <v>38</v>
      </c>
      <c r="C5" s="4"/>
      <c r="D5" s="12"/>
      <c r="E5" s="9"/>
    </row>
    <row r="6" spans="1:6" s="5" customFormat="1">
      <c r="A6" s="2"/>
      <c r="B6" s="13"/>
      <c r="C6" s="4"/>
      <c r="D6" s="12"/>
      <c r="E6" s="14"/>
    </row>
    <row r="7" spans="1:6" s="5" customFormat="1">
      <c r="A7" s="15" t="s">
        <v>22</v>
      </c>
      <c r="B7" s="16"/>
      <c r="C7" s="17"/>
      <c r="D7" s="18"/>
      <c r="E7" s="19"/>
    </row>
    <row r="8" spans="1:6">
      <c r="A8" s="20"/>
      <c r="B8" s="21"/>
      <c r="C8" s="20"/>
      <c r="D8" s="20"/>
      <c r="E8" s="20"/>
    </row>
    <row r="9" spans="1:6">
      <c r="A9" s="20"/>
      <c r="B9" s="21"/>
      <c r="C9" s="20"/>
      <c r="D9" s="20"/>
      <c r="E9" s="20"/>
    </row>
    <row r="10" spans="1:6">
      <c r="A10" s="24"/>
      <c r="B10" s="23">
        <v>2010</v>
      </c>
      <c r="C10" s="42">
        <v>2009</v>
      </c>
    </row>
    <row r="11" spans="1:6">
      <c r="B11" s="27"/>
      <c r="C11" s="26"/>
      <c r="D11" s="28"/>
      <c r="E11" s="26"/>
      <c r="F11" s="26"/>
    </row>
    <row r="12" spans="1:6">
      <c r="A12" s="22" t="s">
        <v>2</v>
      </c>
      <c r="B12" s="26">
        <v>5647965</v>
      </c>
      <c r="C12" s="39">
        <v>5000000</v>
      </c>
      <c r="D12" s="28"/>
      <c r="E12" s="26"/>
      <c r="F12" s="26"/>
    </row>
    <row r="13" spans="1:6">
      <c r="A13" s="22" t="s">
        <v>3</v>
      </c>
      <c r="B13" s="26">
        <v>8852364</v>
      </c>
      <c r="C13" s="39">
        <v>9000000</v>
      </c>
      <c r="D13" s="26"/>
      <c r="E13" s="26"/>
      <c r="F13" s="26"/>
    </row>
    <row r="14" spans="1:6">
      <c r="A14" s="22" t="s">
        <v>4</v>
      </c>
      <c r="B14" s="26">
        <v>987652</v>
      </c>
      <c r="C14" s="39">
        <v>700000</v>
      </c>
      <c r="D14" s="26"/>
      <c r="E14" s="26"/>
      <c r="F14" s="26"/>
    </row>
    <row r="15" spans="1:6">
      <c r="A15" s="22" t="s">
        <v>5</v>
      </c>
      <c r="B15" s="26">
        <v>7536987</v>
      </c>
      <c r="C15" s="39">
        <v>6786009</v>
      </c>
      <c r="D15" s="26"/>
      <c r="E15" s="26"/>
      <c r="F15" s="26"/>
    </row>
    <row r="16" spans="1:6">
      <c r="A16" s="22" t="s">
        <v>6</v>
      </c>
      <c r="B16" s="26">
        <v>10521364</v>
      </c>
      <c r="C16" s="39">
        <v>9675432</v>
      </c>
      <c r="D16" s="26"/>
      <c r="E16" s="26"/>
      <c r="F16" s="26"/>
    </row>
    <row r="17" spans="1:6">
      <c r="A17" s="22" t="s">
        <v>7</v>
      </c>
      <c r="B17" s="26">
        <v>821439</v>
      </c>
      <c r="C17" s="39">
        <v>890544</v>
      </c>
      <c r="D17" s="26"/>
      <c r="E17" s="26"/>
      <c r="F17" s="26"/>
    </row>
    <row r="18" spans="1:6">
      <c r="A18" s="22" t="s">
        <v>8</v>
      </c>
      <c r="B18" s="26">
        <v>6999503</v>
      </c>
      <c r="C18" s="39">
        <v>6000000</v>
      </c>
      <c r="D18" s="26"/>
      <c r="E18" s="26"/>
      <c r="F18" s="26"/>
    </row>
    <row r="19" spans="1:6">
      <c r="A19" s="22" t="s">
        <v>9</v>
      </c>
      <c r="B19" s="26">
        <v>9814523</v>
      </c>
      <c r="C19" s="39">
        <v>6897540</v>
      </c>
      <c r="D19" s="26"/>
      <c r="E19" s="26"/>
      <c r="F19" s="26"/>
    </row>
    <row r="20" spans="1:6">
      <c r="A20" s="22" t="s">
        <v>10</v>
      </c>
      <c r="B20" s="26">
        <v>10256897</v>
      </c>
      <c r="C20" s="39">
        <v>10007650</v>
      </c>
      <c r="D20" s="26"/>
      <c r="E20" s="26"/>
      <c r="F20" s="26"/>
    </row>
    <row r="21" spans="1:6">
      <c r="A21" s="22" t="s">
        <v>11</v>
      </c>
      <c r="B21" s="26">
        <v>4215695</v>
      </c>
      <c r="C21" s="39">
        <v>3456899</v>
      </c>
      <c r="D21" s="26"/>
      <c r="E21" s="26"/>
      <c r="F21" s="26"/>
    </row>
    <row r="22" spans="1:6">
      <c r="A22" s="22" t="s">
        <v>12</v>
      </c>
      <c r="B22" s="26">
        <v>5001523</v>
      </c>
      <c r="C22" s="39">
        <v>4998065</v>
      </c>
      <c r="D22" s="26"/>
      <c r="E22" s="26"/>
      <c r="F22" s="26"/>
    </row>
    <row r="23" spans="1:6">
      <c r="A23" s="37" t="s">
        <v>13</v>
      </c>
      <c r="B23" s="36">
        <v>4285241</v>
      </c>
      <c r="C23" s="39">
        <v>4000000</v>
      </c>
      <c r="D23" s="26"/>
      <c r="E23" s="26"/>
      <c r="F23" s="26"/>
    </row>
    <row r="24" spans="1:6" ht="16.5" thickBot="1">
      <c r="A24" s="29" t="s">
        <v>26</v>
      </c>
      <c r="B24" s="38">
        <f>SUM(B12:B23)</f>
        <v>74941153</v>
      </c>
      <c r="C24" s="40">
        <f>SUM(C12:C23)</f>
        <v>67412139</v>
      </c>
      <c r="D24" s="26"/>
      <c r="E24" s="26"/>
      <c r="F24" s="26"/>
    </row>
    <row r="25" spans="1:6" ht="16.5" thickTop="1">
      <c r="B25" s="31" t="s">
        <v>23</v>
      </c>
      <c r="C25" s="43" t="s">
        <v>52</v>
      </c>
      <c r="D25" s="26"/>
      <c r="E25" s="26"/>
      <c r="F25" s="26"/>
    </row>
    <row r="26" spans="1:6">
      <c r="B26" s="27"/>
      <c r="C26" s="26"/>
      <c r="D26" s="26"/>
      <c r="E26" s="26"/>
      <c r="F26" s="26"/>
    </row>
    <row r="27" spans="1:6">
      <c r="A27" s="33"/>
      <c r="B27" s="27"/>
      <c r="E27" s="26"/>
      <c r="F27" s="26"/>
    </row>
    <row r="28" spans="1:6">
      <c r="A28" s="33" t="s">
        <v>16</v>
      </c>
      <c r="B28" s="27"/>
      <c r="E28" s="26"/>
      <c r="F28" s="26" t="s">
        <v>39</v>
      </c>
    </row>
    <row r="29" spans="1:6">
      <c r="A29" s="31"/>
      <c r="B29" s="27"/>
      <c r="E29" s="26"/>
      <c r="F29" s="28" t="s">
        <v>25</v>
      </c>
    </row>
    <row r="30" spans="1:6">
      <c r="A30" s="31" t="s">
        <v>23</v>
      </c>
      <c r="B30" s="22" t="s">
        <v>24</v>
      </c>
      <c r="C30" s="26"/>
      <c r="D30" s="26"/>
      <c r="E30" s="26">
        <v>1</v>
      </c>
      <c r="F30" s="26" t="s">
        <v>37</v>
      </c>
    </row>
    <row r="31" spans="1:6">
      <c r="A31" s="25" t="s">
        <v>26</v>
      </c>
      <c r="B31" s="22" t="s">
        <v>27</v>
      </c>
      <c r="C31" s="26"/>
      <c r="D31" s="26"/>
      <c r="E31" s="26"/>
      <c r="F31" s="26" t="s">
        <v>30</v>
      </c>
    </row>
    <row r="32" spans="1:6">
      <c r="A32" s="43" t="s">
        <v>52</v>
      </c>
      <c r="B32" s="26" t="s">
        <v>53</v>
      </c>
      <c r="C32" s="26"/>
      <c r="D32" s="26"/>
      <c r="E32" s="34" t="s">
        <v>34</v>
      </c>
      <c r="F32" s="26" t="s">
        <v>31</v>
      </c>
    </row>
    <row r="33" spans="1:6">
      <c r="A33" s="24"/>
      <c r="B33" s="27"/>
      <c r="C33" s="26"/>
      <c r="D33" s="26"/>
      <c r="E33" s="34" t="s">
        <v>35</v>
      </c>
      <c r="F33" s="26" t="s">
        <v>32</v>
      </c>
    </row>
    <row r="34" spans="1:6">
      <c r="B34" s="27"/>
      <c r="C34" s="26"/>
      <c r="D34" s="26"/>
      <c r="E34" s="34" t="s">
        <v>36</v>
      </c>
      <c r="F34" s="26" t="s">
        <v>33</v>
      </c>
    </row>
    <row r="35" spans="1:6">
      <c r="B35" s="27"/>
      <c r="C35" s="26"/>
      <c r="D35" s="26"/>
      <c r="E35" s="34" t="s">
        <v>48</v>
      </c>
      <c r="F35" s="26" t="s">
        <v>49</v>
      </c>
    </row>
    <row r="36" spans="1:6">
      <c r="B36" s="27"/>
      <c r="C36" s="26"/>
      <c r="D36" s="26"/>
      <c r="E36" s="34" t="s">
        <v>50</v>
      </c>
      <c r="F36" s="26" t="s">
        <v>51</v>
      </c>
    </row>
    <row r="37" spans="1:6">
      <c r="B37" s="27"/>
      <c r="C37" s="26"/>
      <c r="D37" s="26"/>
      <c r="E37" s="34"/>
      <c r="F37" s="26"/>
    </row>
    <row r="38" spans="1:6">
      <c r="B38" s="27"/>
      <c r="C38" s="26"/>
      <c r="D38" s="26"/>
      <c r="E38" s="26"/>
      <c r="F38" s="26"/>
    </row>
    <row r="39" spans="1:6">
      <c r="B39" s="27"/>
      <c r="C39" s="26"/>
      <c r="D39" s="26"/>
      <c r="E39" s="26"/>
      <c r="F39" s="26"/>
    </row>
    <row r="40" spans="1:6">
      <c r="B40" s="27"/>
      <c r="C40" s="26"/>
      <c r="D40" s="26"/>
      <c r="E40" s="26"/>
      <c r="F40" s="2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C22" sqref="C22"/>
    </sheetView>
  </sheetViews>
  <sheetFormatPr defaultRowHeight="15.75"/>
  <cols>
    <col min="1" max="1" width="10.7109375" style="22" customWidth="1"/>
    <col min="2" max="16384" width="9.140625" style="22"/>
  </cols>
  <sheetData>
    <row r="1" spans="1:1">
      <c r="A1" s="1" t="s">
        <v>15</v>
      </c>
    </row>
    <row r="2" spans="1:1">
      <c r="A2" s="6">
        <v>40543</v>
      </c>
    </row>
    <row r="3" spans="1:1">
      <c r="A3" s="8" t="s">
        <v>18</v>
      </c>
    </row>
    <row r="4" spans="1:1">
      <c r="A4" s="5"/>
    </row>
    <row r="5" spans="1:1">
      <c r="A5" s="10" t="s">
        <v>91</v>
      </c>
    </row>
    <row r="6" spans="1:1">
      <c r="A6" s="2"/>
    </row>
    <row r="7" spans="1:1">
      <c r="A7" s="15" t="s">
        <v>92</v>
      </c>
    </row>
    <row r="9" spans="1:1">
      <c r="A9" s="22" t="s">
        <v>54</v>
      </c>
    </row>
    <row r="15" spans="1:1">
      <c r="A15" s="22" t="s">
        <v>28</v>
      </c>
    </row>
    <row r="16" spans="1:1">
      <c r="A16" s="22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/>
  </sheetViews>
  <sheetFormatPr defaultRowHeight="15.75"/>
  <cols>
    <col min="1" max="1" width="14.5703125" style="22" customWidth="1"/>
    <col min="2" max="2" width="15" style="22" bestFit="1" customWidth="1"/>
    <col min="3" max="3" width="15" style="41" bestFit="1" customWidth="1"/>
    <col min="4" max="16384" width="9.140625" style="22"/>
  </cols>
  <sheetData>
    <row r="1" spans="1:8">
      <c r="A1" s="1" t="s">
        <v>132</v>
      </c>
      <c r="F1" s="54" t="s">
        <v>20</v>
      </c>
      <c r="G1" s="53"/>
      <c r="H1" s="53"/>
    </row>
    <row r="2" spans="1:8">
      <c r="A2" s="6">
        <v>40543</v>
      </c>
      <c r="F2" s="54" t="s">
        <v>96</v>
      </c>
      <c r="G2" s="53"/>
      <c r="H2" s="53"/>
    </row>
    <row r="3" spans="1:8">
      <c r="A3" s="8" t="s">
        <v>18</v>
      </c>
    </row>
    <row r="4" spans="1:8">
      <c r="A4" s="5"/>
    </row>
    <row r="5" spans="1:8">
      <c r="A5" s="10" t="s">
        <v>90</v>
      </c>
    </row>
    <row r="6" spans="1:8">
      <c r="A6" s="2"/>
    </row>
    <row r="7" spans="1:8">
      <c r="A7" s="15" t="s">
        <v>22</v>
      </c>
    </row>
    <row r="9" spans="1:8">
      <c r="B9" s="48">
        <v>2011</v>
      </c>
      <c r="C9" s="42">
        <v>2009</v>
      </c>
    </row>
    <row r="10" spans="1:8">
      <c r="A10" s="22" t="s">
        <v>40</v>
      </c>
    </row>
    <row r="12" spans="1:8">
      <c r="A12" s="22" t="s">
        <v>41</v>
      </c>
    </row>
    <row r="13" spans="1:8">
      <c r="A13" s="22" t="s">
        <v>42</v>
      </c>
    </row>
    <row r="14" spans="1:8">
      <c r="A14" s="22" t="s">
        <v>43</v>
      </c>
    </row>
    <row r="15" spans="1:8">
      <c r="A15" s="22" t="s">
        <v>44</v>
      </c>
    </row>
    <row r="16" spans="1:8">
      <c r="A16" s="22" t="s">
        <v>45</v>
      </c>
    </row>
    <row r="17" spans="1:3">
      <c r="A17" s="22" t="s">
        <v>46</v>
      </c>
    </row>
    <row r="18" spans="1:3" ht="16.5" thickBot="1">
      <c r="B18" s="38">
        <f>'U-1.1(month by month)'!B23+'U-1.2(month by month)'!B24</f>
        <v>199425956</v>
      </c>
      <c r="C18" s="40">
        <f>'U-1.1(month by month)'!C23+'U-1.2(month by month)'!C24</f>
        <v>179171376</v>
      </c>
    </row>
    <row r="19" spans="1:3" ht="16.5" thickTop="1"/>
    <row r="22" spans="1:3">
      <c r="A22" s="22" t="s">
        <v>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workbookViewId="0"/>
  </sheetViews>
  <sheetFormatPr defaultRowHeight="15.75"/>
  <cols>
    <col min="1" max="1" width="16.7109375" style="22" bestFit="1" customWidth="1"/>
    <col min="2" max="3" width="17.28515625" style="22" bestFit="1" customWidth="1"/>
    <col min="4" max="16384" width="9.140625" style="22"/>
  </cols>
  <sheetData>
    <row r="1" spans="1:10">
      <c r="A1" s="1" t="s">
        <v>132</v>
      </c>
      <c r="D1" s="54" t="s">
        <v>20</v>
      </c>
      <c r="E1" s="53"/>
    </row>
    <row r="2" spans="1:10">
      <c r="A2" s="6">
        <v>40543</v>
      </c>
      <c r="D2" s="54" t="s">
        <v>96</v>
      </c>
      <c r="E2" s="53"/>
      <c r="J2" s="22" t="s">
        <v>94</v>
      </c>
    </row>
    <row r="3" spans="1:10">
      <c r="A3" s="8" t="s">
        <v>84</v>
      </c>
      <c r="J3" s="22" t="s">
        <v>95</v>
      </c>
    </row>
    <row r="5" spans="1:10">
      <c r="A5" s="22" t="s">
        <v>85</v>
      </c>
    </row>
    <row r="8" spans="1:10">
      <c r="A8" s="22" t="s">
        <v>86</v>
      </c>
    </row>
    <row r="10" spans="1:10">
      <c r="B10" s="22" t="s">
        <v>130</v>
      </c>
      <c r="C10" s="22" t="s">
        <v>82</v>
      </c>
      <c r="D10" s="22" t="s">
        <v>83</v>
      </c>
    </row>
    <row r="12" spans="1:10">
      <c r="A12" s="22" t="s">
        <v>2</v>
      </c>
      <c r="B12" s="22" t="s">
        <v>87</v>
      </c>
      <c r="C12" s="22" t="s">
        <v>88</v>
      </c>
      <c r="D12" s="22" t="s">
        <v>89</v>
      </c>
    </row>
    <row r="13" spans="1:10">
      <c r="A13" s="22" t="s">
        <v>3</v>
      </c>
    </row>
    <row r="14" spans="1:10">
      <c r="A14" s="22" t="s">
        <v>4</v>
      </c>
    </row>
    <row r="15" spans="1:10">
      <c r="A15" s="22" t="s">
        <v>5</v>
      </c>
    </row>
    <row r="16" spans="1:10">
      <c r="A16" s="22" t="s">
        <v>6</v>
      </c>
    </row>
    <row r="17" spans="1:1">
      <c r="A17" s="22" t="s">
        <v>7</v>
      </c>
    </row>
    <row r="18" spans="1:1">
      <c r="A18" s="22" t="s">
        <v>8</v>
      </c>
    </row>
    <row r="19" spans="1:1">
      <c r="A19" s="22" t="s">
        <v>9</v>
      </c>
    </row>
    <row r="20" spans="1:1">
      <c r="A20" s="22" t="s">
        <v>10</v>
      </c>
    </row>
    <row r="21" spans="1:1">
      <c r="A21" s="22" t="s">
        <v>11</v>
      </c>
    </row>
    <row r="22" spans="1:1">
      <c r="A22" s="22" t="s">
        <v>12</v>
      </c>
    </row>
    <row r="23" spans="1:1">
      <c r="A23" s="2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U(ART)</vt:lpstr>
      <vt:lpstr>U-Lead</vt:lpstr>
      <vt:lpstr>U-1(Sales)</vt:lpstr>
      <vt:lpstr>U-1.1(month by month)</vt:lpstr>
      <vt:lpstr>U-1.1.1(Detailed listing)</vt:lpstr>
      <vt:lpstr>U-1.2(month by month)</vt:lpstr>
      <vt:lpstr>U-1.2.1(Detailed listing)</vt:lpstr>
      <vt:lpstr>U-1.3(by product line)</vt:lpstr>
      <vt:lpstr>Other substantive tests to do</vt:lpstr>
      <vt:lpstr>U-1.2(Cut-off test)</vt:lpstr>
      <vt:lpstr>U-2(Cost of sales)</vt:lpstr>
      <vt:lpstr>U-2.1(Detailed listing)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T.05.1 sales</dc:title>
  <dc:subject>ICPAK - First Initiative</dc:subject>
  <dc:creator>HLB Ashvir</dc:creator>
  <cp:lastModifiedBy>chepkorir</cp:lastModifiedBy>
  <cp:lastPrinted>2007-06-19T14:24:01Z</cp:lastPrinted>
  <dcterms:created xsi:type="dcterms:W3CDTF">2007-06-15T07:14:00Z</dcterms:created>
  <dcterms:modified xsi:type="dcterms:W3CDTF">2013-04-23T08:19:35Z</dcterms:modified>
</cp:coreProperties>
</file>